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60" windowWidth="12570" windowHeight="9960" firstSheet="38" activeTab="42"/>
  </bookViews>
  <sheets>
    <sheet name="10.15" sheetId="1" r:id="rId1"/>
    <sheet name="11.15" sheetId="2" r:id="rId2"/>
    <sheet name="12.15" sheetId="3" r:id="rId3"/>
    <sheet name="01.16" sheetId="4" r:id="rId4"/>
    <sheet name="02.16" sheetId="5" r:id="rId5"/>
    <sheet name="03.16" sheetId="6" r:id="rId6"/>
    <sheet name="04.16" sheetId="7" r:id="rId7"/>
    <sheet name="05.16" sheetId="8" r:id="rId8"/>
    <sheet name="06.16" sheetId="9" r:id="rId9"/>
    <sheet name="07.16" sheetId="10" r:id="rId10"/>
    <sheet name="08.16" sheetId="11" r:id="rId11"/>
    <sheet name="09.16" sheetId="12" r:id="rId12"/>
    <sheet name="10.16" sheetId="13" r:id="rId13"/>
    <sheet name="11.16" sheetId="14" r:id="rId14"/>
    <sheet name="12.16" sheetId="15" r:id="rId15"/>
    <sheet name="01.17" sheetId="16" r:id="rId16"/>
    <sheet name="02.17" sheetId="17" r:id="rId17"/>
    <sheet name="03.17" sheetId="18" r:id="rId18"/>
    <sheet name="04.17" sheetId="19" r:id="rId19"/>
    <sheet name="05.17" sheetId="20" r:id="rId20"/>
    <sheet name="06.17" sheetId="21" r:id="rId21"/>
    <sheet name="07.17" sheetId="22" r:id="rId22"/>
    <sheet name="08.17" sheetId="23" r:id="rId23"/>
    <sheet name="09.17" sheetId="24" r:id="rId24"/>
    <sheet name="10.17" sheetId="25" r:id="rId25"/>
    <sheet name="11.17" sheetId="26" r:id="rId26"/>
    <sheet name="12.17" sheetId="27" r:id="rId27"/>
    <sheet name="01.18" sheetId="28" r:id="rId28"/>
    <sheet name="02.18" sheetId="29" r:id="rId29"/>
    <sheet name="03.18" sheetId="30" r:id="rId30"/>
    <sheet name="04.18" sheetId="31" r:id="rId31"/>
    <sheet name="05.18" sheetId="32" r:id="rId32"/>
    <sheet name="06.18" sheetId="33" r:id="rId33"/>
    <sheet name="07.18" sheetId="34" r:id="rId34"/>
    <sheet name="08.18" sheetId="35" r:id="rId35"/>
    <sheet name="09.18" sheetId="36" r:id="rId36"/>
    <sheet name="10.18" sheetId="37" r:id="rId37"/>
    <sheet name="11.18" sheetId="38" r:id="rId38"/>
    <sheet name="12.18" sheetId="39" r:id="rId39"/>
    <sheet name="01.19" sheetId="40" r:id="rId40"/>
    <sheet name="02.19" sheetId="41" r:id="rId41"/>
    <sheet name="03.19" sheetId="42" r:id="rId42"/>
    <sheet name="04.19" sheetId="43" r:id="rId43"/>
  </sheets>
  <definedNames/>
  <calcPr fullCalcOnLoad="1" refMode="R1C1"/>
</workbook>
</file>

<file path=xl/sharedStrings.xml><?xml version="1.0" encoding="utf-8"?>
<sst xmlns="http://schemas.openxmlformats.org/spreadsheetml/2006/main" count="605" uniqueCount="293">
  <si>
    <t>Дата платежа</t>
  </si>
  <si>
    <t>Назначение платежа</t>
  </si>
  <si>
    <t>Итого потрачено за период</t>
  </si>
  <si>
    <t>Сумма, руб</t>
  </si>
  <si>
    <t>Отчет о полученных пожертвованиях и произведенных затратах за октябрь 2015 г.</t>
  </si>
  <si>
    <t>Отчет о полученных пожертвованиях и произведенных затратах за ноябрь 2015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</si>
  <si>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01.10.15 (в рамках проекта "Повседневная благотворительность"), руб.</t>
    </r>
  </si>
  <si>
    <r>
      <t xml:space="preserve">Поступления за октябрь 2015г. </t>
    </r>
    <r>
      <rPr>
        <b/>
        <sz val="8"/>
        <color indexed="18"/>
        <rFont val="Arial"/>
        <family val="2"/>
      </rPr>
      <t>от клиентов "СКБ-банк" на проект "Повседневная благотворительность", руб.</t>
    </r>
  </si>
  <si>
    <t>ИТОГО консолидировано за октябрь, руб:</t>
  </si>
  <si>
    <r>
      <rPr>
        <b/>
        <sz val="12"/>
        <rFont val="Arial"/>
        <family val="2"/>
      </rPr>
      <t>Израсходовано средств в рамках благотворите</t>
    </r>
    <r>
      <rPr>
        <b/>
        <sz val="12"/>
        <color indexed="8"/>
        <rFont val="Arial"/>
        <family val="2"/>
      </rPr>
      <t>льной программы "Повседневная благотворительность"</t>
    </r>
  </si>
  <si>
    <t>Остаток денежных средств на 31.10.15,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</si>
  <si>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01.11.15 (в рамках проекта "Повседневная благотворительность"), руб.</t>
    </r>
  </si>
  <si>
    <r>
      <t xml:space="preserve">Поступления за ноябрь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</si>
  <si>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ноябрь, руб.:</t>
  </si>
  <si>
    <t xml:space="preserve">Собрано за время реализации проекта (с 11.06.15) за 2015 год накопительным итогом, руб. </t>
  </si>
  <si>
    <t>Остаток денежных средств на 30.11.15, руб</t>
  </si>
  <si>
    <t>Оплата ОДКБ №1 для приобретения лекарственных препаратов Блюмкиной Софие</t>
  </si>
  <si>
    <t>Оплата ОДКБ №1 для приобретения лекарственных препаратов Ледянкину Артему</t>
  </si>
  <si>
    <t>Оплата ОДКБ №1 для приобретения лекарственных препаратов Косаревой Анне</t>
  </si>
  <si>
    <t>Оплата ОДКБ №1 для приобретения лекарственных препаратов Ляпустину Георгию</t>
  </si>
  <si>
    <t>Оплата ОДКБ №1 для приобретения лекарственных препаратов Козлову Николаю</t>
  </si>
  <si>
    <t>Остаток денежных средств на 31.12.15,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</si>
  <si>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01.12.15 (в рамках проекта "Повседневная благотворительность"), руб.</t>
    </r>
  </si>
  <si>
    <r>
      <t xml:space="preserve">Поступления за декабрь 2015г.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</si>
  <si>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декабрь, руб.:</t>
  </si>
  <si>
    <t xml:space="preserve">Собрано за время реализации проекта (с 11.06.15) накопительным итогом, руб. 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</si>
  <si>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01.01.16 (в рамках проекта "Повседневная благотворительность"), руб.</t>
    </r>
  </si>
  <si>
    <r>
      <t xml:space="preserve">Поступления за январь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</si>
  <si>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январь, руб.:</t>
  </si>
  <si>
    <t>За январь 2016 года не поступало обращений от ОДКБ на оплату лекарственных препаратов</t>
  </si>
  <si>
    <t>Отчет о полученных пожертвованиях и произведенных затратах за январь 2016 г.</t>
  </si>
  <si>
    <t>Отчет о полученных пожертвованиях и произведенных затратах за декабрь 2015 г.</t>
  </si>
  <si>
    <t>Отчет о полученных пожертвованиях и произведенных затратах за февраль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</si>
  <si>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01.02.16 (в рамках проекта "Повседневная благотворительность"), руб.</t>
    </r>
  </si>
  <si>
    <r>
      <t xml:space="preserve">Поступления за февраль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</si>
  <si>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февраль, руб.:</t>
  </si>
  <si>
    <t>За февраль 2016 года не поступало обращений от ОДКБ на оплату лекарственных препаратов</t>
  </si>
  <si>
    <t>Остаток денежных средств на 29.02.16 руб</t>
  </si>
  <si>
    <t>Остаток денежных средств на 31.01.16, руб</t>
  </si>
  <si>
    <t>Отчет о полученных пожертвованиях и произведенных затратах за март 2016 г.</t>
  </si>
  <si>
    <r>
      <t xml:space="preserve">Поступления за март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</si>
  <si>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За март 2016 года не поступало обращений от ОДКБ на оплату лекарственных препаратов</t>
  </si>
  <si>
    <t>Остаток денежных средств на 31.03.16 руб</t>
  </si>
  <si>
    <t>ИТОГО консолидировано за март, руб.: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</si>
  <si>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01.03.16 (в рамках проекта "Повседневная благотворительность"), руб.</t>
    </r>
  </si>
  <si>
    <t>Оплата ОДКБ №1 для приобретения лекарственных препаратов Гулиеву Рамизу</t>
  </si>
  <si>
    <t>Оплата ОДКБ №1 для приобретения лекарственных препаратов Матулю Никите</t>
  </si>
  <si>
    <t>Отчет о полученных пожертвованиях и произведенных затратах за апрель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</si>
  <si>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01.04.16 (в рамках проекта "Повседневная благотворительность"), руб.</t>
    </r>
  </si>
  <si>
    <r>
      <t xml:space="preserve">Поступления за апрель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</si>
  <si>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апрель, руб.:</t>
  </si>
  <si>
    <t>Остаток денежных средств на 30.04.16 руб</t>
  </si>
  <si>
    <t>Перечисление средств на прохождение обследования ПЭТ, КТ с метионином в Институте мозга (г.Санкт-Петербург) Косаревой Анне</t>
  </si>
  <si>
    <t>Отчет о полученных пожертвованиях и произведенных затратах за май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</si>
  <si>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01.05.16 (в рамках проекта "Повседневная благотворительность"), руб.</t>
    </r>
  </si>
  <si>
    <r>
      <t xml:space="preserve">Поступления за май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</si>
  <si>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Остаток денежных средств на 31.05.16 руб</t>
  </si>
  <si>
    <t>ИТОГО консолидировано за май, руб.:</t>
  </si>
  <si>
    <t>Оплата обучения двух врачей Центра онкологии и гематологии ОДКБ №1 на рабочих местах в Москве и Санкт-Петербурге</t>
  </si>
  <si>
    <t>Оплата ОДКБ №1 для приобретения лекарственных препаратов Сенникову Арсению</t>
  </si>
  <si>
    <t>Отчет о полученных пожертвованиях и произведенных затратах за июнь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</si>
  <si>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01.06.16 (в рамках проекта "Повседневная благотворительность"), руб.</t>
    </r>
  </si>
  <si>
    <r>
      <t xml:space="preserve">Поступления за июнь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</si>
  <si>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июнь, руб.:</t>
  </si>
  <si>
    <t>Остаток денежных средств на 30.06.16 руб</t>
  </si>
  <si>
    <t>Оплата ОДКБ №1 для приобретения лекарственных препаратов Шуткиной Софие</t>
  </si>
  <si>
    <t>Отчет о полученных пожертвованиях и произведенных затратах за июль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</si>
  <si>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01.07.16 (в рамках проекта "Повседневная благотворительность"), руб.</t>
    </r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</si>
  <si>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</si>
  <si>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ИТОГО консолидировано за июль, руб.:</t>
  </si>
  <si>
    <t>Остаток денежных средств на 29.07.16 руб</t>
  </si>
  <si>
    <t>Оплата ОДКБ №1 для приобретения лекарственных препаратов Ливенцеву Константину</t>
  </si>
  <si>
    <t>Перечисление средств на прохождение обследования ПЭТ, КТ с метионином в Институте мозга (г.Санкт-Петербург) Санникову Артему</t>
  </si>
  <si>
    <r>
      <t xml:space="preserve">Поступления за июль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</si>
  <si>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Отчет о полученных пожертвованиях и произведенных затратах за август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</si>
  <si>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01.08.16 (в рамках проекта "Повседневная благотворительность"), руб.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</si>
  <si>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</si>
  <si>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</si>
  <si>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август, руб.:</t>
  </si>
  <si>
    <t>Остаток денежных средств на 31.08.16 руб</t>
  </si>
  <si>
    <t>Оплата ОДКБ №1 для приобретения лекарственных препаратов Анне Беспаловой</t>
  </si>
  <si>
    <t>Отчет о полученных пожертвованиях и произведенных затратах за сентябрь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</si>
  <si>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01.09.16 (в рамках проекта "Повседневная благотворительность"), руб.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</si>
  <si>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</si>
  <si>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</si>
  <si>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сентябрь, руб.:</t>
  </si>
  <si>
    <t>Остаток денежных средств на 30.09.16 руб</t>
  </si>
  <si>
    <t>Оплата ОДКБ №1 для приобретения лекарственных препаратов Юлии Клюжиной</t>
  </si>
  <si>
    <t>Оплата ОДКБ №1 для приобретения лекарственных препаратов Артемию Быченко</t>
  </si>
  <si>
    <t>Отчет о полученных пожертвованиях и произведенных затратах за октябрь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</si>
  <si>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01.10.16 (в рамках проекта "Повседневная благотворительность"), руб.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</si>
  <si>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</si>
  <si>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</si>
  <si>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ИТОГО консолидировано за октябрь, руб.:</t>
  </si>
  <si>
    <t>Оплата ОДКБ №1 для приобретения лекарственных препаратов Андрею Рубцову</t>
  </si>
  <si>
    <t>Остаток денежных средств на 31.10.16 руб</t>
  </si>
  <si>
    <t>Отчет о полученных пожертвованиях и произведенных затратах за ноябрь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</si>
  <si>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01.11.16 (в рамках проекта "Повседневная благотворительность"), руб.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</si>
  <si>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</si>
  <si>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</si>
  <si>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30.11.16 руб</t>
  </si>
  <si>
    <t>Оплата ОДКБ №1 для приобретения лекарственных препаратов Полине Сапожниковой</t>
  </si>
  <si>
    <t>Перечисление средств на прохождение обследования ПЭТ, КТ с метионином в Институте мозга (г.Санкт-Петербург) Сенникову Арсению</t>
  </si>
  <si>
    <t>Отчет о полученных пожертвованиях и произведенных затратах за декабрь 2016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</si>
  <si>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01.12.16 (в рамках проекта "Повседневная благотворительность"), руб.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</si>
  <si>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</si>
  <si>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2016г.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</si>
  <si>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30.12.16 руб</t>
  </si>
  <si>
    <t>Оплата ОДКБ №1 для приобретения лекарственных препаратов Яковлеву Павлу</t>
  </si>
  <si>
    <t>Оплата обучения врача Центра онкологии и гематологии ОДКБ №1 на рабочих местах в Москве</t>
  </si>
  <si>
    <t>Оплата ОДКБ №1 для приобретения лекарственных препаратов Беспаловой Анне</t>
  </si>
  <si>
    <t>Возврат ошибочно перечисленных средств</t>
  </si>
  <si>
    <t>Отчет о полученных пожертвованиях и произведенных затратах за январь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</si>
  <si>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30.12.16 (в рамках проекта "Повседневная благотворительность"), руб.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</si>
  <si>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</si>
  <si>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</si>
  <si>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31.01.17 руб</t>
  </si>
  <si>
    <t>Оплата ОДКБ №1 для приобретения шунтов Кетабаеву Леониду, Кудрину Александру и Сальникову Егору</t>
  </si>
  <si>
    <t>Отчет о полученных пожертвованиях и произведенных затратах за февраль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</si>
  <si>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31.01.17 (в рамках проекта "Повседневная благотворительность"), руб.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</si>
  <si>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</si>
  <si>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</si>
  <si>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28.02.17 руб</t>
  </si>
  <si>
    <t>Оплата ОДКБ №1 для приобретения лекарственных препаратов Ломову Кириллу</t>
  </si>
  <si>
    <t>Оплата ОДКБ №1 для приобретения лекарственных препаратов Морозову Кириллу</t>
  </si>
  <si>
    <t>Отчет о полученных пожертвованиях и произведенных затратах за март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</si>
  <si>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28.02.17 (в рамках проекта "Повседневная благотворительность"), руб.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</si>
  <si>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</si>
  <si>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</si>
  <si>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31.03.17 руб</t>
  </si>
  <si>
    <t>Отчет о полученных пожертвованиях и произведенных затратах за апрель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</si>
  <si>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31.03.17 (в рамках проекта "Повседневная благотворительность"), руб.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</si>
  <si>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</si>
  <si>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</si>
  <si>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30.04.17 руб</t>
  </si>
  <si>
    <t>Оплата ОДКБ №1 для приобретения лекарственных препаратов Рубцову Андрею</t>
  </si>
  <si>
    <t>Оплата участия врача Центра онкологии и гематологии ОДКБ №1 в научно-практической конференции «Актуальные вопросы ультразвуковой диагностики в детской хирургии, онкологии и гематологии» 13 апреля 2017 г. в Национальном научно-практическом центре детской гематологии, онкологии и иммунологии им. Дмитрия Рогачева</t>
  </si>
  <si>
    <t>Отчет о полученных пожертвованиях и произведенных затратах за май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</si>
  <si>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30.04.17 (в рамках проекта "Повседневная благотворительность"), руб.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</si>
  <si>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</si>
  <si>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</si>
  <si>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проезда на конференцию для врача Центра онкологии и гематологии ОДКБ №1</t>
  </si>
  <si>
    <t>Остаток денежных средств на 31.05.17 руб</t>
  </si>
  <si>
    <t>Отчет о полученных пожертвованиях и произведенных затратах за июнь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</si>
  <si>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31.05.17 (в рамках проекта "Повседневная благотворительность"), руб.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</si>
  <si>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</si>
  <si>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</si>
  <si>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30.06.17 руб</t>
  </si>
  <si>
    <t>Оплата ОДКБ №1 для приобретения лекарственных препаратов Корзининой Кристине</t>
  </si>
  <si>
    <t>Благотворительные забеги</t>
  </si>
  <si>
    <t>Отчет о полученных пожертвованиях и произведенных затратах за июль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</si>
  <si>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30.06.17 (в рамках проекта "Повседневная благотворительность"), руб.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</si>
  <si>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</si>
  <si>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</si>
  <si>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Благотворительные мероприятия</t>
  </si>
  <si>
    <t>Остаток денежных средств на 31.07.17 руб</t>
  </si>
  <si>
    <t>За июль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</si>
  <si>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август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</si>
  <si>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31.07.17 (в рамках проекта "Повседневная благотворительность"), руб.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</si>
  <si>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</si>
  <si>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</si>
  <si>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август 2017 года не поступало обращений от ОДКБ на оплату лекарственных препаратов</t>
  </si>
  <si>
    <t>Остаток денежных средств на 31.08.17 руб</t>
  </si>
  <si>
    <t>Отчет о полученных пожертвованиях и произведенных затратах за сентябрь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</si>
  <si>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31.08.17 (в рамках проекта "Повседневная благотворительность"), руб.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</si>
  <si>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</si>
  <si>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</si>
  <si>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30.09.17 руб</t>
  </si>
  <si>
    <t>Оплата ОДКБ №1 для приобретения лекарственных препаратов Устьянцевой Эвелине</t>
  </si>
  <si>
    <t>Оплата ОДКБ №1 для приобретения лекарственных препаратов Дерепа Анжелике</t>
  </si>
  <si>
    <t>Отчет о полученных пожертвованиях и произведенных затратах за октябрь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</si>
  <si>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30.09.17 (в рамках проекта "Повседневная благотворительность"), руб.</t>
    </r>
  </si>
  <si>
    <r>
      <t xml:space="preserve">Поступления за октябрь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</si>
  <si>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октябрь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</si>
  <si>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31.10.17 руб</t>
  </si>
  <si>
    <t>За октябрь 2017 года не поступало обращений от ОДКБ на оплату лекарственных препаратов</t>
  </si>
  <si>
    <t>Отчет о полученных пожертвованиях и произведенных затратах за ноябрь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</si>
  <si>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31.10.17 (в рамках проекта "Повседневная благотворительность"), руб.</t>
    </r>
  </si>
  <si>
    <r>
      <t xml:space="preserve">Поступления за ноябрь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</si>
  <si>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</si>
  <si>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30.11.17 руб</t>
  </si>
  <si>
    <t>Оплата ОДКБ №1 для приобретения лекарственных препаратов Бяковой Марии</t>
  </si>
  <si>
    <t>Отчет о полученных пожертвованиях и произведенных затратах за декабрь 2017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</si>
  <si>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30.11.17 (в рамках проекта "Повседневная благотворительность"), руб.</t>
    </r>
  </si>
  <si>
    <r>
      <t xml:space="preserve">Поступления за декабрь 2017г.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</si>
  <si>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2017г.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</si>
  <si>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29.12.17 руб</t>
  </si>
  <si>
    <t>Внесение предоплаты для приобретения медицинского оборудования для Калужской Областной Клинической Детской Больницы</t>
  </si>
  <si>
    <t>Отчет о полученных пожертвованиях и произведенных затратах за январь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</si>
  <si>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31.12.17 (в рамках проекта "Повседневная благотворительность"), руб.</t>
    </r>
  </si>
  <si>
    <r>
      <t xml:space="preserve">Поступления за январь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</si>
  <si>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</si>
  <si>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31.01.18 руб</t>
  </si>
  <si>
    <t>Оплата ОДКБ №1 для приобретения лекарственных препаратов Королеву Аркадию</t>
  </si>
  <si>
    <t>Отчет о полученных пожертвованиях и произведенных затратах за февраль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</si>
  <si>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31.01.18 (в рамках проекта "Повседневная благотворительность"), руб.</t>
    </r>
  </si>
  <si>
    <t>Остаток денежных средств на 28.02.18 руб</t>
  </si>
  <si>
    <t>Внесение второй части оплаты за медицинское оборудование для Калужской Областной Клинической Детской Больницы</t>
  </si>
  <si>
    <t>Отчет о полученных пожертвованиях и произведенных затратах за март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</si>
  <si>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28.02.18 (в рамках проекта "Повседневная благотворительность"), руб.</t>
    </r>
  </si>
  <si>
    <r>
      <t xml:space="preserve">Поступления за март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</si>
  <si>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</si>
  <si>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r>
      <t xml:space="preserve">Поступления за февраль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</si>
  <si>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</si>
  <si>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Русиновой Виктории (лекарственные препараты были преобретены на сумму 799 600 рублей за счет сэкономленных средств по закупам в рамках ранее заключенных договоров)</t>
  </si>
  <si>
    <t>Остаток денежных средств на 30.03.18 руб</t>
  </si>
  <si>
    <t>Отчет о полученных пожертвованиях и произведенных затратах за апрель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</si>
  <si>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31.03.18 (в рамках проекта "Повседневная благотворительность"), руб.</t>
    </r>
  </si>
  <si>
    <r>
      <t xml:space="preserve">Поступления за апрель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</si>
  <si>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</si>
  <si>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30.04.18 руб</t>
  </si>
  <si>
    <t>Отчет о полученных пожертвованиях и произведенных затратах за май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</si>
  <si>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30.04.18 (в рамках проекта "Повседневная благотворительность"), руб.</t>
    </r>
  </si>
  <si>
    <r>
      <t xml:space="preserve">Поступления за май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</si>
  <si>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май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</si>
  <si>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31.05.18 руб</t>
  </si>
  <si>
    <t>Оплата ОДКБ №1 для проведения референтного постмортального исследования гистологического материала пациенту Ткачу Алексею Тимофеевичу</t>
  </si>
  <si>
    <t>Оплата проезда на конференцию для трех врачей Центра онкологии и гематологии ОДКБ №1</t>
  </si>
  <si>
    <t>Оплата ОДКБ №1 для приобретения лекарственных препаратов Хурматуллину Артемию</t>
  </si>
  <si>
    <t>Отчет о полученных пожертвованиях и произведенных затратах за июнь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</si>
  <si>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31.05.18 (в рамках проекта "Повседневная благотворительность"), руб.</t>
    </r>
  </si>
  <si>
    <r>
      <t xml:space="preserve">Поступления за июнь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</si>
  <si>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июнь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</si>
  <si>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30.06.18 руб</t>
  </si>
  <si>
    <t>Оплата проезда на конференцию для двух врачей Центра онкологии и гематологии ОДКБ №1</t>
  </si>
  <si>
    <t>Оплата ОДКБ №1 для приобретения лекарственных препаратов Новикову Владимиру</t>
  </si>
  <si>
    <t>Отчет о полученных пожертвованиях и произведенных затратах за июль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</si>
  <si>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30.06.18 (в рамках проекта "Повседневная благотворительность"), руб.</t>
    </r>
  </si>
  <si>
    <r>
      <t xml:space="preserve">Поступления за июль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</si>
  <si>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июль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</si>
  <si>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Пуговкину Сергею</t>
  </si>
  <si>
    <t>Оплата ОДКБ №1 для приобретения лекарственных препаратов Устюгову Андрею</t>
  </si>
  <si>
    <t>Остаток денежных средств на 31.07.18 руб</t>
  </si>
  <si>
    <t>Оплата ГБ КУ на приобретение мебели в отделение детской хирургии</t>
  </si>
  <si>
    <t>Отчет о полученных пожертвованиях и произведенных затратах за август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</si>
  <si>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31.07.18 (в рамках проекта "Повседневная благотворительность"), руб.</t>
    </r>
  </si>
  <si>
    <r>
      <t xml:space="preserve">Поступления за август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</si>
  <si>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август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</si>
  <si>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31.08.18 руб</t>
  </si>
  <si>
    <t>За август 2018 года не поступало обращений от ОДКБ на оплату лекарственных препаратов</t>
  </si>
  <si>
    <t>За сентябрь 2018 года не поступало обращений от ОДКБ на оплату лекарственных препаратов</t>
  </si>
  <si>
    <t>Отчет о полученных пожертвованиях и произведенных затратах за сентябрь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</si>
  <si>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31.08.18 (в рамках проекта "Повседневная благотворительность"), руб.</t>
    </r>
  </si>
  <si>
    <r>
      <t xml:space="preserve">Поступления за сентябрь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</si>
  <si>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сентябрь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</si>
  <si>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30.09.18 руб</t>
  </si>
  <si>
    <t>Отчет о полученных пожертвованиях и произведенных затратах за октябрь 2018 г.</t>
  </si>
  <si>
    <t>За октябрь 2018 года не поступало обращений от ОДКБ на оплату лекарственных препаратов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</si>
  <si>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30.09.18 (в рамках проекта "Повседневная благотворительность"), руб.</t>
    </r>
  </si>
  <si>
    <r>
      <t xml:space="preserve">Поступления за октябрь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</si>
  <si>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t>Остаток денежных средств на 31.10.18 руб</t>
  </si>
  <si>
    <t>Отчет о полученных пожертвованиях и произведенных затратах за ноябрь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</si>
  <si>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31.10.18 (в рамках проекта "Повседневная благотворительность"), руб.</t>
    </r>
  </si>
  <si>
    <r>
      <t xml:space="preserve">Поступления за ноябрь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</si>
  <si>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ноябрь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</si>
  <si>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r>
      <t xml:space="preserve">Поступления за октябрь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</si>
  <si>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30.11.18 руб</t>
  </si>
  <si>
    <t>Оплата ОДКБ №1 для приобретения лекарственных препаратов Белоусову Дмитрию</t>
  </si>
  <si>
    <t>Оплата проезда на обучение для двух медсестер Центра онкологии и гематологии ОДКБ №1</t>
  </si>
  <si>
    <t>Отчет о полученных пожертвованиях и произведенных затратах за декабрь 2018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</si>
  <si>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30.11.18 (в рамках проекта "Повседневная благотворительность"), руб.</t>
    </r>
  </si>
  <si>
    <r>
      <t xml:space="preserve">Поступления за декабрь 2018г.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</si>
  <si>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декабрь 2018г.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</si>
  <si>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Шамсиевой Регине</t>
  </si>
  <si>
    <t>Оплата ОДКБ №1 для приобретения лекарственных препаратов Копысову Тимофею</t>
  </si>
  <si>
    <t>Оплата ОДКБ №1 для приобретения лекарственных препаратов Алавердян Анжелике</t>
  </si>
  <si>
    <t>Остаток денежных средств на 29.12.18 руб</t>
  </si>
  <si>
    <t>Отчет о полученных пожертвованиях и произведенных затратах за январь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</si>
  <si>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29.12.18 (в рамках проекта "Повседневная благотворительность"), руб.</t>
    </r>
  </si>
  <si>
    <r>
      <t xml:space="preserve">Поступления за январь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</si>
  <si>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январь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</si>
  <si>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Приобретение трех хирургических бинокулярных луп Designs for Vision для нейрохирургического вмешательства для ОДКБ №1</t>
  </si>
  <si>
    <t>Остаток денежных средств на 31.01.19 руб</t>
  </si>
  <si>
    <t>Отчет о полученных пожертвованиях и произведенных затратах за февраль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</si>
  <si>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31.01.19 (в рамках проекта "Повседневная благотворительность"), руб.</t>
    </r>
  </si>
  <si>
    <r>
      <t xml:space="preserve">Поступления за февраль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</si>
  <si>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февраль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</si>
  <si>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Остаток денежных средств на 28.02.19 руб</t>
  </si>
  <si>
    <t>За февраль 2019 года не поступало обращений от ОДКБ на оплату лекарственных препаратов</t>
  </si>
  <si>
    <t>Отчет о полученных пожертвованиях и произведенных затратах за март 2019 г.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</si>
  <si>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28.02.19 (в рамках проекта "Повседневная благотворительность"), руб.</t>
    </r>
  </si>
  <si>
    <r>
      <t xml:space="preserve">Поступления за март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</si>
  <si>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март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</si>
  <si>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Оплата ОДКБ №1 для приобретения лекарственных препаратов Кузнецову Дмитрию</t>
  </si>
  <si>
    <t>Оплата ОДКБ №1 для приобретения лекарственных препаратов Чернышевой Александре</t>
  </si>
  <si>
    <t>Окончательный расчет за медицинское оборудование для Калужской Областной Клинической Детской Больницы</t>
  </si>
  <si>
    <t>Оплата проезда на конференцию во Франкфурт для врача Центра онкологии и гематологии ОДКБ №1</t>
  </si>
  <si>
    <t>Отчет о полученных пожертвованиях и произведенных затратах за апрель 2019 г.</t>
  </si>
  <si>
    <t>Остаток денежных средств на 30.04.19 руб</t>
  </si>
  <si>
    <r>
      <t>Остаток денежных средств</t>
    </r>
    <r>
      <rPr>
        <b/>
        <sz val="8"/>
        <color indexed="18"/>
        <rFont val="Arial"/>
        <family val="2"/>
      </rPr>
      <t>, неизрасходованных на 29.03.19 (в рамках проекта "Повседневная благотворительность"), руб.</t>
    </r>
  </si>
  <si>
    <r>
      <t xml:space="preserve">Поступления за апрель 2019г. </t>
    </r>
    <r>
      <rPr>
        <b/>
        <sz val="8"/>
        <color indexed="18"/>
        <rFont val="Arial"/>
        <family val="2"/>
      </rPr>
      <t xml:space="preserve">от клиентов "СКБ-банк" на проект "Повседневная благотворительность", руб. </t>
    </r>
  </si>
  <si>
    <r>
      <t xml:space="preserve">Поступления за апрель 2019г. </t>
    </r>
    <r>
      <rPr>
        <b/>
        <sz val="8"/>
        <color indexed="18"/>
        <rFont val="Arial"/>
        <family val="2"/>
      </rPr>
      <t xml:space="preserve">от клиентов "ГЭБ" на проект "Повседневная благотворительность", руб. </t>
    </r>
  </si>
  <si>
    <t>За апрель 2019 года не поступало обращений от ОДКБ на оплату лекарственных препаратов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</si>
</sst>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-;\-* #,##0.00_-;_-* &quot;-&quot;??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;@"/>
  </numFmts>
  <fonts count="9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8"/>
      <color indexed="8"/>
      <name val="Arial Cyr"/>
      <family val="0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color indexed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62"/>
      <name val="Times New Roman"/>
      <family val="2"/>
    </font>
    <font>
      <sz val="11"/>
      <color indexed="62"/>
      <name val="Calibri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2"/>
      <color indexed="63"/>
      <name val="Verdana"/>
      <family val="2"/>
    </font>
    <font>
      <sz val="11"/>
      <color theme="1"/>
      <name val="Calibri"/>
      <family val="2"/>
    </font>
    <font>
      <sz val="12"/>
      <color theme="0"/>
      <name val="Times New Roman"/>
      <family val="2"/>
    </font>
    <font>
      <sz val="11"/>
      <color theme="0"/>
      <name val="Calibri"/>
      <family val="2"/>
    </font>
    <font>
      <sz val="12"/>
      <color rgb="FF3F3F76"/>
      <name val="Times New Roman"/>
      <family val="2"/>
    </font>
    <font>
      <sz val="11"/>
      <color rgb="FF3F3F76"/>
      <name val="Calibri"/>
      <family val="2"/>
    </font>
    <font>
      <b/>
      <sz val="12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2"/>
      <color rgb="FFFA7D00"/>
      <name val="Times New Roman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rgb="FF9C6500"/>
      <name val="Calibri"/>
      <family val="2"/>
    </font>
    <font>
      <sz val="8"/>
      <color rgb="FF000000"/>
      <name val="Arial Cyr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sz val="11"/>
      <color rgb="FF9C0006"/>
      <name val="Calibri"/>
      <family val="2"/>
    </font>
    <font>
      <i/>
      <sz val="12"/>
      <color rgb="FF7F7F7F"/>
      <name val="Times New Roman"/>
      <family val="2"/>
    </font>
    <font>
      <i/>
      <sz val="11"/>
      <color rgb="FF7F7F7F"/>
      <name val="Calibri"/>
      <family val="2"/>
    </font>
    <font>
      <sz val="12"/>
      <color rgb="FFFA7D00"/>
      <name val="Times New Roman"/>
      <family val="2"/>
    </font>
    <font>
      <sz val="11"/>
      <color rgb="FFFA7D00"/>
      <name val="Calibri"/>
      <family val="2"/>
    </font>
    <font>
      <sz val="12"/>
      <color rgb="FFFF0000"/>
      <name val="Times New Roman"/>
      <family val="2"/>
    </font>
    <font>
      <sz val="11"/>
      <color rgb="FFFF0000"/>
      <name val="Calibri"/>
      <family val="2"/>
    </font>
    <font>
      <sz val="12"/>
      <color rgb="FF006100"/>
      <name val="Times New Roman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b/>
      <sz val="12"/>
      <color rgb="FF48484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2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 applyFill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29" borderId="0" applyNumberFormat="0" applyBorder="0" applyAlignment="0" applyProtection="0"/>
    <xf numFmtId="0" fontId="2" fillId="0" borderId="0">
      <alignment/>
      <protection/>
    </xf>
    <xf numFmtId="0" fontId="52" fillId="0" borderId="0">
      <alignment/>
      <protection/>
    </xf>
    <xf numFmtId="49" fontId="3" fillId="0" borderId="0" applyNumberFormat="0" applyFill="0" applyProtection="0">
      <alignment/>
    </xf>
    <xf numFmtId="49" fontId="78" fillId="0" borderId="0">
      <alignment/>
      <protection/>
    </xf>
    <xf numFmtId="0" fontId="6" fillId="0" borderId="0" applyFill="0" applyProtection="0">
      <alignment/>
    </xf>
    <xf numFmtId="0" fontId="52" fillId="0" borderId="0">
      <alignment/>
      <protection/>
    </xf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0" fontId="88" fillId="32" borderId="0" applyNumberFormat="0" applyBorder="0" applyAlignment="0" applyProtection="0"/>
    <xf numFmtId="0" fontId="8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90" fillId="0" borderId="0" xfId="0" applyFont="1" applyAlignment="1">
      <alignment/>
    </xf>
    <xf numFmtId="0" fontId="91" fillId="33" borderId="10" xfId="100" applyFont="1" applyFill="1" applyBorder="1" applyAlignment="1">
      <alignment vertical="center" wrapText="1"/>
      <protection/>
    </xf>
    <xf numFmtId="0" fontId="92" fillId="34" borderId="10" xfId="100" applyFont="1" applyFill="1" applyBorder="1" applyAlignment="1">
      <alignment horizontal="center" vertical="center" wrapText="1"/>
      <protection/>
    </xf>
    <xf numFmtId="14" fontId="90" fillId="0" borderId="10" xfId="100" applyNumberFormat="1" applyFont="1" applyBorder="1" applyAlignment="1">
      <alignment horizontal="center" wrapText="1"/>
      <protection/>
    </xf>
    <xf numFmtId="171" fontId="90" fillId="33" borderId="10" xfId="116" applyFont="1" applyFill="1" applyBorder="1" applyAlignment="1">
      <alignment wrapText="1"/>
    </xf>
    <xf numFmtId="0" fontId="7" fillId="33" borderId="10" xfId="100" applyFont="1" applyFill="1" applyBorder="1" applyAlignment="1">
      <alignment horizontal="left" wrapText="1"/>
      <protection/>
    </xf>
    <xf numFmtId="0" fontId="93" fillId="34" borderId="10" xfId="100" applyFont="1" applyFill="1" applyBorder="1" applyAlignment="1">
      <alignment wrapText="1"/>
      <protection/>
    </xf>
    <xf numFmtId="171" fontId="93" fillId="34" borderId="10" xfId="100" applyNumberFormat="1" applyFont="1" applyFill="1" applyBorder="1" applyAlignment="1">
      <alignment wrapText="1"/>
      <protection/>
    </xf>
    <xf numFmtId="171" fontId="90" fillId="33" borderId="10" xfId="116" applyFont="1" applyFill="1" applyBorder="1" applyAlignment="1">
      <alignment horizontal="right" wrapText="1"/>
    </xf>
    <xf numFmtId="4" fontId="93" fillId="2" borderId="10" xfId="100" applyNumberFormat="1" applyFont="1" applyFill="1" applyBorder="1" applyAlignment="1">
      <alignment horizontal="left" wrapText="1"/>
      <protection/>
    </xf>
    <xf numFmtId="4" fontId="94" fillId="2" borderId="10" xfId="100" applyNumberFormat="1" applyFont="1" applyFill="1" applyBorder="1" applyAlignment="1">
      <alignment horizontal="left" wrapText="1"/>
      <protection/>
    </xf>
    <xf numFmtId="4" fontId="95" fillId="0" borderId="0" xfId="0" applyNumberFormat="1" applyFont="1" applyAlignment="1">
      <alignment/>
    </xf>
    <xf numFmtId="14" fontId="92" fillId="34" borderId="10" xfId="100" applyNumberFormat="1" applyFont="1" applyFill="1" applyBorder="1" applyAlignment="1">
      <alignment horizontal="center" vertical="center" wrapText="1"/>
      <protection/>
    </xf>
    <xf numFmtId="4" fontId="90" fillId="0" borderId="0" xfId="0" applyNumberFormat="1" applyFont="1" applyAlignment="1">
      <alignment/>
    </xf>
    <xf numFmtId="1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14" fontId="0" fillId="33" borderId="10" xfId="0" applyNumberFormat="1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90" fillId="0" borderId="0" xfId="0" applyFont="1" applyBorder="1" applyAlignment="1">
      <alignment/>
    </xf>
    <xf numFmtId="4" fontId="0" fillId="33" borderId="0" xfId="0" applyNumberFormat="1" applyFill="1" applyBorder="1" applyAlignment="1">
      <alignment wrapText="1"/>
    </xf>
    <xf numFmtId="4" fontId="0" fillId="0" borderId="0" xfId="0" applyNumberFormat="1" applyBorder="1" applyAlignment="1">
      <alignment wrapText="1"/>
    </xf>
    <xf numFmtId="1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0" fontId="52" fillId="0" borderId="0" xfId="0" applyFont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90" fillId="0" borderId="10" xfId="0" applyNumberFormat="1" applyFont="1" applyBorder="1" applyAlignment="1">
      <alignment/>
    </xf>
    <xf numFmtId="4" fontId="90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90" fillId="0" borderId="10" xfId="0" applyNumberFormat="1" applyFont="1" applyBorder="1" applyAlignment="1">
      <alignment/>
    </xf>
    <xf numFmtId="0" fontId="93" fillId="34" borderId="12" xfId="100" applyFont="1" applyFill="1" applyBorder="1" applyAlignment="1">
      <alignment horizontal="center" wrapText="1"/>
      <protection/>
    </xf>
    <xf numFmtId="0" fontId="93" fillId="34" borderId="13" xfId="100" applyFont="1" applyFill="1" applyBorder="1" applyAlignment="1">
      <alignment horizontal="center" wrapText="1"/>
      <protection/>
    </xf>
    <xf numFmtId="0" fontId="92" fillId="34" borderId="10" xfId="100" applyFont="1" applyFill="1" applyBorder="1" applyAlignment="1">
      <alignment horizontal="center" wrapText="1"/>
      <protection/>
    </xf>
    <xf numFmtId="0" fontId="90" fillId="33" borderId="10" xfId="100" applyFont="1" applyFill="1" applyBorder="1" applyAlignment="1">
      <alignment horizontal="center" wrapText="1"/>
      <protection/>
    </xf>
    <xf numFmtId="0" fontId="93" fillId="34" borderId="10" xfId="100" applyFont="1" applyFill="1" applyBorder="1" applyAlignment="1">
      <alignment horizontal="left" wrapText="1"/>
      <protection/>
    </xf>
  </cellXfs>
  <cellStyles count="10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Default" xfId="51"/>
    <cellStyle name="Heading" xfId="52"/>
    <cellStyle name="Heading1" xfId="53"/>
    <cellStyle name="Result" xfId="54"/>
    <cellStyle name="Result2" xfId="55"/>
    <cellStyle name="Акцент1" xfId="56"/>
    <cellStyle name="Акцент1 2" xfId="57"/>
    <cellStyle name="Акцент2" xfId="58"/>
    <cellStyle name="Акцент2 2" xfId="59"/>
    <cellStyle name="Акцент3" xfId="60"/>
    <cellStyle name="Акцент3 2" xfId="61"/>
    <cellStyle name="Акцент4" xfId="62"/>
    <cellStyle name="Акцент4 2" xfId="63"/>
    <cellStyle name="Акцент5" xfId="64"/>
    <cellStyle name="Акцент5 2" xfId="65"/>
    <cellStyle name="Акцент6" xfId="66"/>
    <cellStyle name="Акцент6 2" xfId="67"/>
    <cellStyle name="Ввод " xfId="68"/>
    <cellStyle name="Ввод  2" xfId="69"/>
    <cellStyle name="Вывод" xfId="70"/>
    <cellStyle name="Вывод 2" xfId="71"/>
    <cellStyle name="Вычисление" xfId="72"/>
    <cellStyle name="Вычисление 2" xfId="73"/>
    <cellStyle name="Hyperlink" xfId="74"/>
    <cellStyle name="Гиперссылка 2" xfId="75"/>
    <cellStyle name="Гиперссылка 3" xfId="76"/>
    <cellStyle name="Currency" xfId="77"/>
    <cellStyle name="Currency [0]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Контрольная ячейка" xfId="89"/>
    <cellStyle name="Контрольная ячейка 2" xfId="90"/>
    <cellStyle name="Название" xfId="91"/>
    <cellStyle name="Название 2" xfId="92"/>
    <cellStyle name="Нейтральный" xfId="93"/>
    <cellStyle name="Нейтральный 2" xfId="94"/>
    <cellStyle name="Обычный 2" xfId="95"/>
    <cellStyle name="Обычный 3" xfId="96"/>
    <cellStyle name="Обычный 4" xfId="97"/>
    <cellStyle name="Обычный 5" xfId="98"/>
    <cellStyle name="Обычный 6" xfId="99"/>
    <cellStyle name="Обычный 7" xfId="100"/>
    <cellStyle name="Followed Hyperlink" xfId="101"/>
    <cellStyle name="Плохой" xfId="102"/>
    <cellStyle name="Плохой 2" xfId="103"/>
    <cellStyle name="Пояснение" xfId="104"/>
    <cellStyle name="Пояснение 2" xfId="105"/>
    <cellStyle name="Примечание" xfId="106"/>
    <cellStyle name="Примечание 2" xfId="107"/>
    <cellStyle name="Percent" xfId="108"/>
    <cellStyle name="Связанная ячейка" xfId="109"/>
    <cellStyle name="Связанная ячейка 2" xfId="110"/>
    <cellStyle name="Текст предупреждения" xfId="111"/>
    <cellStyle name="Текст предупреждения 2" xfId="112"/>
    <cellStyle name="Comma" xfId="113"/>
    <cellStyle name="Comma [0]" xfId="114"/>
    <cellStyle name="Финансовый 2" xfId="115"/>
    <cellStyle name="Финансовый 3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1295400</xdr:colOff>
      <xdr:row>0</xdr:row>
      <xdr:rowOff>714375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190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2190750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429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1933575</xdr:colOff>
      <xdr:row>0</xdr:row>
      <xdr:rowOff>819150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2828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1514475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09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828675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857250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857250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857250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2</xdr:col>
      <xdr:colOff>0</xdr:colOff>
      <xdr:row>0</xdr:row>
      <xdr:rowOff>857250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429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1</xdr:col>
      <xdr:colOff>2343150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790575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2</xdr:col>
      <xdr:colOff>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1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8" sqref="B8"/>
    </sheetView>
  </sheetViews>
  <sheetFormatPr defaultColWidth="9.00390625" defaultRowHeight="15.75"/>
  <cols>
    <col min="1" max="1" width="15.375" style="1" customWidth="1"/>
    <col min="2" max="2" width="26.00390625" style="1" customWidth="1"/>
    <col min="3" max="3" width="49.00390625" style="1" customWidth="1"/>
    <col min="4" max="6" width="9.00390625" style="1" customWidth="1"/>
    <col min="7" max="7" width="11.125" style="1" bestFit="1" customWidth="1"/>
    <col min="8" max="16384" width="9.00390625" style="1" customWidth="1"/>
  </cols>
  <sheetData>
    <row r="1" spans="1:3" ht="62.25" customHeight="1">
      <c r="A1" s="36"/>
      <c r="B1" s="36"/>
      <c r="C1" s="2" t="s">
        <v>4</v>
      </c>
    </row>
    <row r="2" spans="1:7" ht="48.75" customHeight="1">
      <c r="A2" s="37" t="s">
        <v>14</v>
      </c>
      <c r="B2" s="37"/>
      <c r="C2" s="10">
        <v>435394.57</v>
      </c>
      <c r="E2" s="12"/>
      <c r="G2" s="14"/>
    </row>
    <row r="3" spans="1:7" ht="49.5" customHeight="1">
      <c r="A3" s="37" t="s">
        <v>6</v>
      </c>
      <c r="B3" s="37"/>
      <c r="C3" s="11">
        <v>322303.94</v>
      </c>
      <c r="G3" s="14"/>
    </row>
    <row r="4" spans="1:3" ht="36" customHeight="1">
      <c r="A4" s="37" t="s">
        <v>7</v>
      </c>
      <c r="B4" s="37"/>
      <c r="C4" s="11">
        <v>113090.63000000002</v>
      </c>
    </row>
    <row r="5" spans="1:3" ht="30" customHeight="1">
      <c r="A5" s="37" t="s">
        <v>8</v>
      </c>
      <c r="B5" s="37"/>
      <c r="C5" s="10">
        <f>C3+C4</f>
        <v>435394.57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">
      <c r="A8" s="4">
        <v>42290</v>
      </c>
      <c r="B8" s="5">
        <v>170000</v>
      </c>
      <c r="C8" s="6" t="s">
        <v>16</v>
      </c>
    </row>
    <row r="9" spans="1:3" ht="47.25">
      <c r="A9" s="7" t="s">
        <v>2</v>
      </c>
      <c r="B9" s="8">
        <v>170000</v>
      </c>
      <c r="C9" s="9"/>
    </row>
    <row r="10" spans="1:3" ht="31.5" customHeight="1">
      <c r="A10" s="33" t="s">
        <v>10</v>
      </c>
      <c r="B10" s="34"/>
      <c r="C10" s="8">
        <f>C5-B9</f>
        <v>265394.57</v>
      </c>
    </row>
  </sheetData>
  <sheetProtection/>
  <mergeCells count="7">
    <mergeCell ref="A10:B10"/>
    <mergeCell ref="A6:C6"/>
    <mergeCell ref="A1:B1"/>
    <mergeCell ref="A4:B4"/>
    <mergeCell ref="A3:B3"/>
    <mergeCell ref="A5:B5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7">
      <selection activeCell="C5" sqref="C5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66</v>
      </c>
    </row>
    <row r="2" spans="1:7" ht="50.25" customHeight="1">
      <c r="A2" s="37" t="s">
        <v>25</v>
      </c>
      <c r="B2" s="37"/>
      <c r="C2" s="10">
        <v>2565379.7399999998</v>
      </c>
      <c r="E2" s="12"/>
      <c r="F2" s="14"/>
      <c r="G2" s="14"/>
    </row>
    <row r="3" spans="1:3" ht="49.5" customHeight="1">
      <c r="A3" s="37" t="s">
        <v>67</v>
      </c>
      <c r="B3" s="37"/>
      <c r="C3" s="11">
        <v>315914.2400000001</v>
      </c>
    </row>
    <row r="4" spans="1:3" ht="49.5" customHeight="1">
      <c r="A4" s="37" t="s">
        <v>68</v>
      </c>
      <c r="B4" s="37"/>
      <c r="C4" s="11">
        <v>315251.50000000006</v>
      </c>
    </row>
    <row r="5" spans="1:3" ht="36" customHeight="1">
      <c r="A5" s="37" t="s">
        <v>73</v>
      </c>
      <c r="B5" s="37"/>
      <c r="C5" s="11">
        <v>39399.00000000001</v>
      </c>
    </row>
    <row r="6" spans="1:3" ht="30" customHeight="1">
      <c r="A6" s="37" t="s">
        <v>69</v>
      </c>
      <c r="B6" s="37"/>
      <c r="C6" s="10">
        <f>C3+C4+C5</f>
        <v>670564.7400000002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19">
        <v>42569</v>
      </c>
      <c r="B9" s="20">
        <v>53000</v>
      </c>
      <c r="C9" s="16" t="s">
        <v>72</v>
      </c>
      <c r="D9" s="22"/>
      <c r="E9" s="21"/>
    </row>
    <row r="10" spans="1:5" ht="31.5">
      <c r="A10" s="19">
        <v>42576</v>
      </c>
      <c r="B10" s="20">
        <v>240200</v>
      </c>
      <c r="C10" s="16" t="s">
        <v>71</v>
      </c>
      <c r="D10" s="23"/>
      <c r="E10" s="21"/>
    </row>
    <row r="11" spans="1:5" ht="47.25">
      <c r="A11" s="7" t="s">
        <v>2</v>
      </c>
      <c r="B11" s="8">
        <f>SUM(B9:B10)</f>
        <v>293200</v>
      </c>
      <c r="C11" s="7"/>
      <c r="D11" s="21"/>
      <c r="E11" s="21"/>
    </row>
    <row r="12" spans="1:3" ht="15.75">
      <c r="A12" s="33" t="s">
        <v>70</v>
      </c>
      <c r="B12" s="34"/>
      <c r="C12" s="8">
        <f>C6-B11</f>
        <v>377364.7400000002</v>
      </c>
    </row>
    <row r="13" ht="30.75" customHeight="1"/>
  </sheetData>
  <sheetProtection/>
  <mergeCells count="8">
    <mergeCell ref="A12:B12"/>
    <mergeCell ref="A1:B1"/>
    <mergeCell ref="A2:B2"/>
    <mergeCell ref="A3:B3"/>
    <mergeCell ref="A4:B4"/>
    <mergeCell ref="A6:B6"/>
    <mergeCell ref="A7:C7"/>
    <mergeCell ref="A5:B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6" sqref="C6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74</v>
      </c>
    </row>
    <row r="2" spans="1:7" ht="50.25" customHeight="1">
      <c r="A2" s="37" t="s">
        <v>25</v>
      </c>
      <c r="B2" s="37"/>
      <c r="C2" s="10">
        <v>2906334.4799999986</v>
      </c>
      <c r="E2" s="12"/>
      <c r="F2" s="14"/>
      <c r="G2" s="14"/>
    </row>
    <row r="3" spans="1:3" ht="49.5" customHeight="1">
      <c r="A3" s="37" t="s">
        <v>75</v>
      </c>
      <c r="B3" s="37"/>
      <c r="C3" s="11">
        <v>377364.7400000002</v>
      </c>
    </row>
    <row r="4" spans="1:3" ht="30" customHeight="1">
      <c r="A4" s="37" t="s">
        <v>76</v>
      </c>
      <c r="B4" s="37"/>
      <c r="C4" s="11">
        <v>270968.07</v>
      </c>
    </row>
    <row r="5" spans="1:3" ht="36" customHeight="1">
      <c r="A5" s="37" t="s">
        <v>77</v>
      </c>
      <c r="B5" s="37"/>
      <c r="C5" s="11">
        <v>69986.67</v>
      </c>
    </row>
    <row r="6" spans="1:3" ht="30" customHeight="1">
      <c r="A6" s="37" t="s">
        <v>78</v>
      </c>
      <c r="B6" s="37"/>
      <c r="C6" s="10">
        <f>C3+C4+C5</f>
        <v>718319.4800000003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42585</v>
      </c>
      <c r="B9" s="20">
        <f>261315+16032.5</f>
        <v>277347.5</v>
      </c>
      <c r="C9" s="16" t="s">
        <v>80</v>
      </c>
      <c r="D9" s="22"/>
      <c r="E9" s="21"/>
    </row>
    <row r="10" spans="1:5" ht="47.25">
      <c r="A10" s="7" t="s">
        <v>2</v>
      </c>
      <c r="B10" s="8">
        <f>SUM(B9:B9)</f>
        <v>277347.5</v>
      </c>
      <c r="C10" s="7"/>
      <c r="D10" s="21"/>
      <c r="E10" s="21"/>
    </row>
    <row r="11" spans="1:3" ht="15.75">
      <c r="A11" s="33" t="s">
        <v>79</v>
      </c>
      <c r="B11" s="34"/>
      <c r="C11" s="8">
        <f>C6-B10</f>
        <v>440971.98000000033</v>
      </c>
    </row>
    <row r="12" ht="30.75" customHeight="1"/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4" sqref="C4:C5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81</v>
      </c>
    </row>
    <row r="2" spans="1:7" ht="50.25" customHeight="1">
      <c r="A2" s="37" t="s">
        <v>25</v>
      </c>
      <c r="B2" s="37"/>
      <c r="C2" s="10">
        <v>3547866.1999999997</v>
      </c>
      <c r="E2" s="12"/>
      <c r="F2" s="14"/>
      <c r="G2" s="14"/>
    </row>
    <row r="3" spans="1:3" ht="49.5" customHeight="1">
      <c r="A3" s="37" t="s">
        <v>82</v>
      </c>
      <c r="B3" s="37"/>
      <c r="C3" s="10">
        <v>440971.98000000033</v>
      </c>
    </row>
    <row r="4" spans="1:3" ht="29.25" customHeight="1">
      <c r="A4" s="37" t="s">
        <v>83</v>
      </c>
      <c r="B4" s="37"/>
      <c r="C4" s="11">
        <v>405362.80000000005</v>
      </c>
    </row>
    <row r="5" spans="1:3" ht="29.25" customHeight="1">
      <c r="A5" s="37" t="s">
        <v>84</v>
      </c>
      <c r="B5" s="37"/>
      <c r="C5" s="11">
        <v>236168.91999999998</v>
      </c>
    </row>
    <row r="6" spans="1:3" ht="30" customHeight="1">
      <c r="A6" s="37" t="s">
        <v>85</v>
      </c>
      <c r="B6" s="37"/>
      <c r="C6" s="10">
        <f>C3+C4+C5</f>
        <v>1082503.7000000004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19">
        <v>42614</v>
      </c>
      <c r="B9" s="20">
        <v>24710</v>
      </c>
      <c r="C9" s="16" t="s">
        <v>87</v>
      </c>
      <c r="D9" s="21"/>
      <c r="E9" s="21"/>
    </row>
    <row r="10" spans="1:5" ht="31.5">
      <c r="A10" s="19">
        <v>42633</v>
      </c>
      <c r="B10" s="20">
        <v>409123</v>
      </c>
      <c r="C10" s="16" t="s">
        <v>88</v>
      </c>
      <c r="D10" s="22"/>
      <c r="E10" s="21"/>
    </row>
    <row r="11" spans="1:5" ht="47.25">
      <c r="A11" s="7" t="s">
        <v>2</v>
      </c>
      <c r="B11" s="8">
        <f>SUM(B9:B10)</f>
        <v>433833</v>
      </c>
      <c r="C11" s="7"/>
      <c r="D11" s="21"/>
      <c r="E11" s="21"/>
    </row>
    <row r="12" spans="1:3" ht="15.75">
      <c r="A12" s="33" t="s">
        <v>86</v>
      </c>
      <c r="B12" s="34"/>
      <c r="C12" s="8">
        <v>648680.6999999997</v>
      </c>
    </row>
    <row r="13" ht="30.75" customHeight="1"/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89</v>
      </c>
    </row>
    <row r="2" spans="1:7" ht="50.25" customHeight="1">
      <c r="A2" s="37" t="s">
        <v>25</v>
      </c>
      <c r="B2" s="37"/>
      <c r="C2" s="10">
        <v>4458598.44</v>
      </c>
      <c r="E2" s="12"/>
      <c r="F2" s="14"/>
      <c r="G2" s="14"/>
    </row>
    <row r="3" spans="1:3" ht="49.5" customHeight="1">
      <c r="A3" s="37" t="s">
        <v>90</v>
      </c>
      <c r="B3" s="37"/>
      <c r="C3" s="10">
        <v>648680.6999999997</v>
      </c>
    </row>
    <row r="4" spans="1:3" ht="29.25" customHeight="1">
      <c r="A4" s="37" t="s">
        <v>91</v>
      </c>
      <c r="B4" s="37"/>
      <c r="C4" s="11">
        <v>548879.4500000001</v>
      </c>
    </row>
    <row r="5" spans="1:3" ht="29.25" customHeight="1">
      <c r="A5" s="37" t="s">
        <v>92</v>
      </c>
      <c r="B5" s="37"/>
      <c r="C5" s="11">
        <v>361852.79</v>
      </c>
    </row>
    <row r="6" spans="1:3" ht="30" customHeight="1">
      <c r="A6" s="37" t="s">
        <v>93</v>
      </c>
      <c r="B6" s="37"/>
      <c r="C6" s="10">
        <f>C3+C4+C5</f>
        <v>1559412.94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42662</v>
      </c>
      <c r="B9" s="20">
        <v>429970</v>
      </c>
      <c r="C9" s="16" t="s">
        <v>80</v>
      </c>
      <c r="D9" s="21"/>
      <c r="E9" s="21"/>
    </row>
    <row r="10" spans="1:5" ht="31.5">
      <c r="A10" s="24">
        <v>42662</v>
      </c>
      <c r="B10" s="20">
        <v>524350</v>
      </c>
      <c r="C10" s="16" t="s">
        <v>94</v>
      </c>
      <c r="D10" s="22"/>
      <c r="E10" s="21"/>
    </row>
    <row r="11" spans="1:5" ht="47.25">
      <c r="A11" s="7" t="s">
        <v>2</v>
      </c>
      <c r="B11" s="8">
        <f>SUM(B9:B10)</f>
        <v>954320</v>
      </c>
      <c r="C11" s="7"/>
      <c r="D11" s="21"/>
      <c r="E11" s="21"/>
    </row>
    <row r="12" spans="1:3" ht="15.75">
      <c r="A12" s="33" t="s">
        <v>95</v>
      </c>
      <c r="B12" s="34"/>
      <c r="C12" s="8">
        <f>C6-B11</f>
        <v>605092.94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4">
      <selection activeCell="C11" sqref="C11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96</v>
      </c>
    </row>
    <row r="2" spans="1:7" ht="50.25" customHeight="1">
      <c r="A2" s="37" t="s">
        <v>25</v>
      </c>
      <c r="B2" s="37"/>
      <c r="C2" s="10">
        <v>5570941.0600000005</v>
      </c>
      <c r="E2" s="12"/>
      <c r="F2" s="14"/>
      <c r="G2" s="14"/>
    </row>
    <row r="3" spans="1:3" ht="49.5" customHeight="1">
      <c r="A3" s="37" t="s">
        <v>97</v>
      </c>
      <c r="B3" s="37"/>
      <c r="C3" s="10">
        <v>605092.94</v>
      </c>
    </row>
    <row r="4" spans="1:3" ht="29.25" customHeight="1">
      <c r="A4" s="37" t="s">
        <v>98</v>
      </c>
      <c r="B4" s="37"/>
      <c r="C4" s="11">
        <v>646995.16</v>
      </c>
    </row>
    <row r="5" spans="1:3" ht="29.25" customHeight="1">
      <c r="A5" s="37" t="s">
        <v>99</v>
      </c>
      <c r="B5" s="37"/>
      <c r="C5" s="11">
        <v>465347.4599999999</v>
      </c>
    </row>
    <row r="6" spans="1:3" ht="30" customHeight="1">
      <c r="A6" s="37" t="s">
        <v>13</v>
      </c>
      <c r="B6" s="37"/>
      <c r="C6" s="10">
        <f>C3+C4+C5</f>
        <v>1717435.56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42684</v>
      </c>
      <c r="B9" s="20">
        <v>521868</v>
      </c>
      <c r="C9" s="16" t="s">
        <v>101</v>
      </c>
      <c r="D9" s="21"/>
      <c r="E9" s="21"/>
    </row>
    <row r="10" spans="1:5" ht="47.25">
      <c r="A10" s="24">
        <v>42685</v>
      </c>
      <c r="B10" s="20">
        <v>25000</v>
      </c>
      <c r="C10" s="16" t="s">
        <v>102</v>
      </c>
      <c r="D10" s="21"/>
      <c r="E10" s="21"/>
    </row>
    <row r="11" spans="1:5" ht="47.25">
      <c r="A11" s="7" t="s">
        <v>2</v>
      </c>
      <c r="B11" s="8">
        <f>SUM(B9:B10)</f>
        <v>546868</v>
      </c>
      <c r="C11" s="7"/>
      <c r="D11" s="21"/>
      <c r="E11" s="21"/>
    </row>
    <row r="12" spans="1:3" ht="15.75">
      <c r="A12" s="33" t="s">
        <v>100</v>
      </c>
      <c r="B12" s="34"/>
      <c r="C12" s="8">
        <f>C6-B11</f>
        <v>1170567.56</v>
      </c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4">
      <selection activeCell="C2" sqref="C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103</v>
      </c>
    </row>
    <row r="2" spans="1:7" ht="50.25" customHeight="1">
      <c r="A2" s="37" t="s">
        <v>25</v>
      </c>
      <c r="B2" s="37"/>
      <c r="C2" s="10">
        <v>6792951.11</v>
      </c>
      <c r="E2" s="12"/>
      <c r="F2" s="14"/>
      <c r="G2" s="14"/>
    </row>
    <row r="3" spans="1:3" ht="49.5" customHeight="1">
      <c r="A3" s="37" t="s">
        <v>104</v>
      </c>
      <c r="B3" s="37"/>
      <c r="C3" s="10">
        <v>1170567.56</v>
      </c>
    </row>
    <row r="4" spans="1:3" ht="29.25" customHeight="1">
      <c r="A4" s="37" t="s">
        <v>105</v>
      </c>
      <c r="B4" s="37"/>
      <c r="C4" s="11">
        <v>655700.45</v>
      </c>
    </row>
    <row r="5" spans="1:3" ht="29.25" customHeight="1">
      <c r="A5" s="37" t="s">
        <v>106</v>
      </c>
      <c r="B5" s="37"/>
      <c r="C5" s="11">
        <v>584919.7299999999</v>
      </c>
    </row>
    <row r="6" spans="1:3" ht="30" customHeight="1">
      <c r="A6" s="37" t="s">
        <v>24</v>
      </c>
      <c r="B6" s="37"/>
      <c r="C6" s="10">
        <f>C3+C4+C5</f>
        <v>2411187.7399999998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42706</v>
      </c>
      <c r="B9" s="20">
        <v>25679</v>
      </c>
      <c r="C9" s="16" t="s">
        <v>110</v>
      </c>
      <c r="D9" s="21"/>
      <c r="E9" s="21"/>
    </row>
    <row r="10" spans="1:5" ht="31.5">
      <c r="A10" s="24">
        <v>42710</v>
      </c>
      <c r="B10" s="20">
        <v>511120</v>
      </c>
      <c r="C10" s="16" t="s">
        <v>108</v>
      </c>
      <c r="D10" s="21"/>
      <c r="E10" s="21"/>
    </row>
    <row r="11" spans="1:5" ht="31.5">
      <c r="A11" s="24">
        <v>42710</v>
      </c>
      <c r="B11" s="20">
        <v>328124</v>
      </c>
      <c r="C11" s="16" t="s">
        <v>71</v>
      </c>
      <c r="D11" s="21"/>
      <c r="E11" s="21"/>
    </row>
    <row r="12" spans="1:5" ht="31.5">
      <c r="A12" s="24">
        <v>42710</v>
      </c>
      <c r="B12" s="20">
        <v>14923</v>
      </c>
      <c r="C12" s="16" t="s">
        <v>109</v>
      </c>
      <c r="D12" s="21"/>
      <c r="E12" s="21"/>
    </row>
    <row r="13" spans="1:5" ht="31.5">
      <c r="A13" s="24">
        <v>42734</v>
      </c>
      <c r="B13" s="20">
        <v>607381.2</v>
      </c>
      <c r="C13" s="16" t="s">
        <v>46</v>
      </c>
      <c r="D13" s="21"/>
      <c r="E13" s="21"/>
    </row>
    <row r="14" spans="1:5" ht="15.75">
      <c r="A14" s="24"/>
      <c r="B14" s="20">
        <v>18610.13</v>
      </c>
      <c r="C14" s="16" t="s">
        <v>111</v>
      </c>
      <c r="D14" s="21"/>
      <c r="E14" s="21"/>
    </row>
    <row r="15" spans="1:5" ht="47.25">
      <c r="A15" s="7" t="s">
        <v>2</v>
      </c>
      <c r="B15" s="8">
        <f>SUM(B9:B14)</f>
        <v>1505837.3299999998</v>
      </c>
      <c r="C15" s="7"/>
      <c r="D15" s="21"/>
      <c r="E15" s="21"/>
    </row>
    <row r="16" spans="1:3" ht="15.75">
      <c r="A16" s="33" t="s">
        <v>107</v>
      </c>
      <c r="B16" s="34"/>
      <c r="C16" s="8">
        <f>C6-B15</f>
        <v>905350.4099999999</v>
      </c>
    </row>
  </sheetData>
  <sheetProtection/>
  <mergeCells count="8">
    <mergeCell ref="A7:C7"/>
    <mergeCell ref="A16:B16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112</v>
      </c>
    </row>
    <row r="2" spans="1:7" ht="50.25" customHeight="1">
      <c r="A2" s="37" t="s">
        <v>25</v>
      </c>
      <c r="B2" s="37"/>
      <c r="C2" s="10">
        <v>8314367.850000001</v>
      </c>
      <c r="E2" s="12"/>
      <c r="F2" s="14"/>
      <c r="G2" s="14"/>
    </row>
    <row r="3" spans="1:3" ht="49.5" customHeight="1">
      <c r="A3" s="37" t="s">
        <v>113</v>
      </c>
      <c r="B3" s="37"/>
      <c r="C3" s="10">
        <v>905350.4099999999</v>
      </c>
    </row>
    <row r="4" spans="1:3" ht="29.25" customHeight="1">
      <c r="A4" s="37" t="s">
        <v>114</v>
      </c>
      <c r="B4" s="37"/>
      <c r="C4" s="11">
        <v>674821.79</v>
      </c>
    </row>
    <row r="5" spans="1:3" ht="29.25" customHeight="1">
      <c r="A5" s="37" t="s">
        <v>115</v>
      </c>
      <c r="B5" s="37"/>
      <c r="C5" s="11">
        <v>846594.9500000001</v>
      </c>
    </row>
    <row r="6" spans="1:3" ht="30" customHeight="1">
      <c r="A6" s="37" t="s">
        <v>28</v>
      </c>
      <c r="B6" s="37"/>
      <c r="C6" s="10">
        <f>C3+C4+C5</f>
        <v>2426767.15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47.25">
      <c r="A9" s="24">
        <v>42753</v>
      </c>
      <c r="B9" s="20">
        <v>74130</v>
      </c>
      <c r="C9" s="16" t="s">
        <v>117</v>
      </c>
      <c r="D9" s="21"/>
      <c r="E9" s="21"/>
    </row>
    <row r="10" spans="1:5" ht="47.25">
      <c r="A10" s="7" t="s">
        <v>2</v>
      </c>
      <c r="B10" s="8">
        <f>SUM(B9:B9)</f>
        <v>74130</v>
      </c>
      <c r="C10" s="7"/>
      <c r="D10" s="21"/>
      <c r="E10" s="21"/>
    </row>
    <row r="11" spans="1:5" ht="15.75">
      <c r="A11" s="33" t="s">
        <v>116</v>
      </c>
      <c r="B11" s="34"/>
      <c r="C11" s="8">
        <f>C6-B10</f>
        <v>2352637.15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2" sqref="C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118</v>
      </c>
    </row>
    <row r="2" spans="1:7" ht="50.25" customHeight="1">
      <c r="A2" s="37" t="s">
        <v>25</v>
      </c>
      <c r="B2" s="37"/>
      <c r="C2" s="10">
        <v>9704886.350000001</v>
      </c>
      <c r="E2" s="12"/>
      <c r="F2" s="14"/>
      <c r="G2" s="14"/>
    </row>
    <row r="3" spans="1:3" ht="49.5" customHeight="1">
      <c r="A3" s="37" t="s">
        <v>119</v>
      </c>
      <c r="B3" s="37"/>
      <c r="C3" s="10">
        <v>2352637.15</v>
      </c>
    </row>
    <row r="4" spans="1:3" ht="29.25" customHeight="1">
      <c r="A4" s="37" t="s">
        <v>120</v>
      </c>
      <c r="B4" s="37"/>
      <c r="C4" s="11">
        <v>593795.46</v>
      </c>
    </row>
    <row r="5" spans="1:3" ht="29.25" customHeight="1">
      <c r="A5" s="37" t="s">
        <v>121</v>
      </c>
      <c r="B5" s="37"/>
      <c r="C5" s="11">
        <v>823574.1999999998</v>
      </c>
    </row>
    <row r="6" spans="1:3" ht="30" customHeight="1">
      <c r="A6" s="37" t="s">
        <v>35</v>
      </c>
      <c r="B6" s="37"/>
      <c r="C6" s="10">
        <f>C3+C4+C5</f>
        <v>3770006.8099999996</v>
      </c>
    </row>
    <row r="7" spans="1:3" ht="30" customHeight="1">
      <c r="A7" s="35" t="s">
        <v>9</v>
      </c>
      <c r="B7" s="35"/>
      <c r="C7" s="35"/>
    </row>
    <row r="8" spans="1:5" ht="15.75">
      <c r="A8" s="3" t="s">
        <v>0</v>
      </c>
      <c r="B8" s="3" t="s">
        <v>3</v>
      </c>
      <c r="C8" s="3" t="s">
        <v>1</v>
      </c>
      <c r="D8" s="21"/>
      <c r="E8" s="21"/>
    </row>
    <row r="9" spans="1:5" ht="31.5">
      <c r="A9" s="24">
        <v>42788</v>
      </c>
      <c r="B9" s="20">
        <v>428046</v>
      </c>
      <c r="C9" s="16" t="s">
        <v>124</v>
      </c>
      <c r="D9" s="21"/>
      <c r="E9" s="21"/>
    </row>
    <row r="10" spans="1:5" ht="47.25">
      <c r="A10" s="7" t="s">
        <v>2</v>
      </c>
      <c r="B10" s="8">
        <f>SUM(B9:B9)</f>
        <v>428046</v>
      </c>
      <c r="C10" s="7"/>
      <c r="D10" s="21"/>
      <c r="E10" s="21"/>
    </row>
    <row r="11" spans="1:5" ht="15.75">
      <c r="A11" s="33" t="s">
        <v>122</v>
      </c>
      <c r="B11" s="34"/>
      <c r="C11" s="8">
        <f>C6-B10</f>
        <v>3341960.8099999996</v>
      </c>
      <c r="D11" s="21"/>
      <c r="E11" s="21"/>
    </row>
    <row r="12" spans="4:5" ht="15">
      <c r="D12" s="21"/>
      <c r="E12" s="21"/>
    </row>
    <row r="13" spans="4:5" ht="15">
      <c r="D13" s="21"/>
      <c r="E13" s="21"/>
    </row>
    <row r="14" spans="4:5" ht="15">
      <c r="D14" s="21"/>
      <c r="E14" s="21"/>
    </row>
    <row r="15" spans="4:5" ht="15">
      <c r="D15" s="21"/>
      <c r="E15" s="21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4">
      <selection activeCell="C3" sqref="C3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125</v>
      </c>
    </row>
    <row r="2" spans="1:7" ht="50.25" customHeight="1">
      <c r="A2" s="37" t="s">
        <v>25</v>
      </c>
      <c r="B2" s="37"/>
      <c r="C2" s="10">
        <v>11380521.43</v>
      </c>
      <c r="E2" s="12"/>
      <c r="F2" s="14"/>
      <c r="G2" s="14"/>
    </row>
    <row r="3" spans="1:3" ht="49.5" customHeight="1">
      <c r="A3" s="37" t="s">
        <v>126</v>
      </c>
      <c r="B3" s="37"/>
      <c r="C3" s="10">
        <v>3341960.8099999996</v>
      </c>
    </row>
    <row r="4" spans="1:9" ht="29.25" customHeight="1">
      <c r="A4" s="37" t="s">
        <v>127</v>
      </c>
      <c r="B4" s="37"/>
      <c r="C4" s="11">
        <v>661444.0599999999</v>
      </c>
      <c r="I4" s="25"/>
    </row>
    <row r="5" spans="1:9" ht="29.25" customHeight="1">
      <c r="A5" s="37" t="s">
        <v>128</v>
      </c>
      <c r="B5" s="37"/>
      <c r="C5" s="11">
        <v>987339.8599999999</v>
      </c>
      <c r="I5" s="25"/>
    </row>
    <row r="6" spans="1:9" ht="30" customHeight="1">
      <c r="A6" s="37" t="s">
        <v>43</v>
      </c>
      <c r="B6" s="37"/>
      <c r="C6" s="10">
        <f>C3+C4+C5</f>
        <v>4990744.7299999995</v>
      </c>
      <c r="I6" s="25"/>
    </row>
    <row r="7" spans="1:9" ht="30" customHeight="1">
      <c r="A7" s="35" t="s">
        <v>9</v>
      </c>
      <c r="B7" s="35"/>
      <c r="C7" s="35"/>
      <c r="G7" s="25"/>
      <c r="H7" s="25"/>
      <c r="I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42801</v>
      </c>
      <c r="B9" s="20">
        <v>759530</v>
      </c>
      <c r="C9" s="16" t="s">
        <v>123</v>
      </c>
      <c r="D9" s="21"/>
      <c r="F9" s="25"/>
      <c r="G9" s="25"/>
      <c r="H9" s="25"/>
    </row>
    <row r="10" spans="1:8" ht="47.25">
      <c r="A10" s="19">
        <v>42807</v>
      </c>
      <c r="B10" s="20">
        <v>28000</v>
      </c>
      <c r="C10" s="16" t="s">
        <v>72</v>
      </c>
      <c r="D10" s="21"/>
      <c r="F10" s="25"/>
      <c r="G10" s="25"/>
      <c r="H10" s="25"/>
    </row>
    <row r="11" spans="1:9" ht="31.5">
      <c r="A11" s="19">
        <v>42808</v>
      </c>
      <c r="B11" s="20">
        <v>408950</v>
      </c>
      <c r="C11" s="16" t="s">
        <v>124</v>
      </c>
      <c r="D11" s="21"/>
      <c r="E11" s="21"/>
      <c r="G11" s="25"/>
      <c r="H11" s="25"/>
      <c r="I11" s="25"/>
    </row>
    <row r="12" spans="1:9" ht="47.25">
      <c r="A12" s="7" t="s">
        <v>2</v>
      </c>
      <c r="B12" s="8">
        <f>SUM(B9:B11)</f>
        <v>1196480</v>
      </c>
      <c r="C12" s="7"/>
      <c r="D12" s="21"/>
      <c r="E12" s="21"/>
      <c r="G12" s="25"/>
      <c r="H12" s="25"/>
      <c r="I12" s="25"/>
    </row>
    <row r="13" spans="1:9" ht="15.75">
      <c r="A13" s="33" t="s">
        <v>129</v>
      </c>
      <c r="B13" s="34"/>
      <c r="C13" s="8">
        <f>C6-B12</f>
        <v>3794264.7299999995</v>
      </c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8">
    <mergeCell ref="A7:C7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0">
      <selection activeCell="C18" sqref="C18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130</v>
      </c>
    </row>
    <row r="2" spans="1:7" ht="50.25" customHeight="1">
      <c r="A2" s="37" t="s">
        <v>25</v>
      </c>
      <c r="B2" s="37"/>
      <c r="C2" s="10">
        <v>12794599.879999999</v>
      </c>
      <c r="E2" s="12"/>
      <c r="F2" s="14"/>
      <c r="G2" s="14"/>
    </row>
    <row r="3" spans="1:3" ht="49.5" customHeight="1">
      <c r="A3" s="37" t="s">
        <v>131</v>
      </c>
      <c r="B3" s="37"/>
      <c r="C3" s="10">
        <v>3794264.7299999995</v>
      </c>
    </row>
    <row r="4" spans="1:9" ht="29.25" customHeight="1">
      <c r="A4" s="37" t="s">
        <v>132</v>
      </c>
      <c r="B4" s="37"/>
      <c r="C4" s="11">
        <v>556678.79</v>
      </c>
      <c r="I4" s="25"/>
    </row>
    <row r="5" spans="1:9" ht="29.25" customHeight="1">
      <c r="A5" s="37" t="s">
        <v>133</v>
      </c>
      <c r="B5" s="37"/>
      <c r="C5" s="11">
        <v>857399.6599999998</v>
      </c>
      <c r="I5" s="25"/>
    </row>
    <row r="6" spans="1:10" ht="30" customHeight="1">
      <c r="A6" s="37" t="s">
        <v>50</v>
      </c>
      <c r="B6" s="37"/>
      <c r="C6" s="10">
        <f>C3+C4+C5</f>
        <v>5208343.18</v>
      </c>
      <c r="J6" s="26"/>
    </row>
    <row r="7" spans="1:7" ht="30" customHeight="1">
      <c r="A7" s="35" t="s">
        <v>9</v>
      </c>
      <c r="B7" s="35"/>
      <c r="C7" s="35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110.25">
      <c r="A9" s="19">
        <v>42831</v>
      </c>
      <c r="B9" s="20">
        <v>12000</v>
      </c>
      <c r="C9" s="16" t="s">
        <v>136</v>
      </c>
      <c r="D9" s="21"/>
      <c r="F9" s="25"/>
      <c r="G9" s="25"/>
      <c r="H9" s="25"/>
    </row>
    <row r="10" spans="1:8" ht="31.5">
      <c r="A10" s="19">
        <v>42835</v>
      </c>
      <c r="B10" s="20">
        <v>562250</v>
      </c>
      <c r="C10" s="16" t="s">
        <v>135</v>
      </c>
      <c r="D10" s="21"/>
      <c r="F10" s="25"/>
      <c r="G10" s="25"/>
      <c r="H10" s="25"/>
    </row>
    <row r="11" spans="1:9" ht="47.25">
      <c r="A11" s="7" t="s">
        <v>2</v>
      </c>
      <c r="B11" s="8">
        <f>SUM(B9:B10)</f>
        <v>574250</v>
      </c>
      <c r="C11" s="7"/>
      <c r="D11" s="21"/>
      <c r="E11" s="21"/>
      <c r="G11" s="25"/>
      <c r="H11" s="25"/>
      <c r="I11" s="25"/>
    </row>
    <row r="12" spans="1:9" ht="15.75">
      <c r="A12" s="33" t="s">
        <v>134</v>
      </c>
      <c r="B12" s="34"/>
      <c r="C12" s="8">
        <f>C6-B11</f>
        <v>4634093.18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8">
    <mergeCell ref="A7:C7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4">
      <selection activeCell="C9" sqref="C9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6"/>
      <c r="B1" s="36"/>
      <c r="C1" s="2" t="s">
        <v>5</v>
      </c>
    </row>
    <row r="2" spans="1:7" ht="50.25" customHeight="1">
      <c r="A2" s="37" t="s">
        <v>14</v>
      </c>
      <c r="B2" s="37"/>
      <c r="C2" s="10">
        <v>587127.52</v>
      </c>
      <c r="E2" s="12"/>
      <c r="F2" s="14"/>
      <c r="G2" s="14"/>
    </row>
    <row r="3" spans="1:3" ht="49.5" customHeight="1">
      <c r="A3" s="37" t="s">
        <v>11</v>
      </c>
      <c r="B3" s="37"/>
      <c r="C3" s="11">
        <v>265394.57</v>
      </c>
    </row>
    <row r="4" spans="1:3" ht="36" customHeight="1">
      <c r="A4" s="37" t="s">
        <v>12</v>
      </c>
      <c r="B4" s="37"/>
      <c r="C4" s="11">
        <v>151732.95</v>
      </c>
    </row>
    <row r="5" spans="1:3" ht="30" customHeight="1">
      <c r="A5" s="37" t="s">
        <v>13</v>
      </c>
      <c r="B5" s="37"/>
      <c r="C5" s="10">
        <f>C3+C4</f>
        <v>417127.52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42331</v>
      </c>
      <c r="B8" s="8">
        <v>94308</v>
      </c>
      <c r="C8" s="6" t="s">
        <v>17</v>
      </c>
    </row>
    <row r="9" spans="1:3" ht="30.75">
      <c r="A9" s="13">
        <v>42334</v>
      </c>
      <c r="B9" s="8">
        <v>77964</v>
      </c>
      <c r="C9" s="6" t="s">
        <v>18</v>
      </c>
    </row>
    <row r="10" spans="1:3" ht="45.75">
      <c r="A10" s="13">
        <v>42334</v>
      </c>
      <c r="B10" s="8">
        <v>76683</v>
      </c>
      <c r="C10" s="6" t="s">
        <v>19</v>
      </c>
    </row>
    <row r="11" spans="1:3" ht="47.25">
      <c r="A11" s="7" t="s">
        <v>2</v>
      </c>
      <c r="B11" s="8">
        <f>SUM(B8:B10)</f>
        <v>248955</v>
      </c>
      <c r="C11" s="9"/>
    </row>
    <row r="12" spans="1:3" ht="30.75" customHeight="1">
      <c r="A12" s="33" t="s">
        <v>15</v>
      </c>
      <c r="B12" s="34"/>
      <c r="C12" s="8">
        <f>C5-B11</f>
        <v>168172.52000000002</v>
      </c>
    </row>
  </sheetData>
  <sheetProtection/>
  <mergeCells count="7">
    <mergeCell ref="A12:B12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137</v>
      </c>
    </row>
    <row r="2" spans="1:7" ht="36.75" customHeight="1">
      <c r="A2" s="37" t="s">
        <v>25</v>
      </c>
      <c r="B2" s="37"/>
      <c r="C2" s="10">
        <v>14459037.966</v>
      </c>
      <c r="E2" s="12"/>
      <c r="F2" s="14"/>
      <c r="G2" s="14"/>
    </row>
    <row r="3" spans="1:3" ht="41.25" customHeight="1">
      <c r="A3" s="37" t="s">
        <v>138</v>
      </c>
      <c r="B3" s="37"/>
      <c r="C3" s="10">
        <v>4634093.18</v>
      </c>
    </row>
    <row r="4" spans="1:9" ht="29.25" customHeight="1">
      <c r="A4" s="37" t="s">
        <v>139</v>
      </c>
      <c r="B4" s="37"/>
      <c r="C4" s="11">
        <v>641958.4359999999</v>
      </c>
      <c r="I4" s="25"/>
    </row>
    <row r="5" spans="1:9" ht="29.25" customHeight="1">
      <c r="A5" s="37" t="s">
        <v>140</v>
      </c>
      <c r="B5" s="37"/>
      <c r="C5" s="11">
        <v>1022479.65</v>
      </c>
      <c r="I5" s="25"/>
    </row>
    <row r="6" spans="1:10" ht="30" customHeight="1">
      <c r="A6" s="37" t="s">
        <v>57</v>
      </c>
      <c r="B6" s="37"/>
      <c r="C6" s="10">
        <f>C3+C4+C5</f>
        <v>6298531.266</v>
      </c>
      <c r="J6" s="26"/>
    </row>
    <row r="7" spans="1:7" ht="30" customHeight="1">
      <c r="A7" s="35" t="s">
        <v>9</v>
      </c>
      <c r="B7" s="35"/>
      <c r="C7" s="35"/>
      <c r="G7" s="25"/>
    </row>
    <row r="8" spans="1:9" ht="15.75">
      <c r="A8" s="3" t="s">
        <v>0</v>
      </c>
      <c r="B8" s="3" t="s">
        <v>3</v>
      </c>
      <c r="C8" s="3" t="s">
        <v>1</v>
      </c>
      <c r="D8" s="21"/>
      <c r="E8" s="21"/>
      <c r="G8" s="25"/>
      <c r="H8" s="25"/>
      <c r="I8" s="25"/>
    </row>
    <row r="9" spans="1:8" ht="31.5">
      <c r="A9" s="19">
        <v>42884</v>
      </c>
      <c r="B9" s="20">
        <v>34892</v>
      </c>
      <c r="C9" s="16" t="s">
        <v>141</v>
      </c>
      <c r="D9" s="21"/>
      <c r="F9" s="25"/>
      <c r="G9" s="25"/>
      <c r="H9" s="25"/>
    </row>
    <row r="10" spans="1:9" ht="47.25">
      <c r="A10" s="7" t="s">
        <v>2</v>
      </c>
      <c r="B10" s="8">
        <f>SUM(B9:B9)</f>
        <v>34892</v>
      </c>
      <c r="C10" s="7"/>
      <c r="D10" s="21"/>
      <c r="E10" s="21"/>
      <c r="G10" s="25"/>
      <c r="H10" s="25"/>
      <c r="I10" s="25"/>
    </row>
    <row r="11" spans="1:9" ht="15.75">
      <c r="A11" s="33" t="s">
        <v>142</v>
      </c>
      <c r="B11" s="34"/>
      <c r="C11" s="8">
        <f>C6-B10</f>
        <v>6263639.266</v>
      </c>
      <c r="D11" s="21"/>
      <c r="E11" s="21"/>
      <c r="G11" s="25"/>
      <c r="H11" s="25"/>
      <c r="I11" s="25"/>
    </row>
    <row r="12" spans="4:9" ht="15.75"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7:9" ht="15.75"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8" ht="15.75">
      <c r="G21" s="25"/>
      <c r="H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</sheetData>
  <sheetProtection/>
  <mergeCells count="8">
    <mergeCell ref="A7:C7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143</v>
      </c>
    </row>
    <row r="2" spans="1:7" ht="36.75" customHeight="1">
      <c r="A2" s="37" t="s">
        <v>25</v>
      </c>
      <c r="B2" s="37"/>
      <c r="C2" s="10">
        <v>16087202.015999999</v>
      </c>
      <c r="E2" s="12"/>
      <c r="F2" s="14"/>
      <c r="G2" s="14"/>
    </row>
    <row r="3" spans="1:3" ht="41.25" customHeight="1">
      <c r="A3" s="37" t="s">
        <v>144</v>
      </c>
      <c r="B3" s="37"/>
      <c r="C3" s="10">
        <v>6263639.266</v>
      </c>
    </row>
    <row r="4" spans="1:9" ht="29.25" customHeight="1">
      <c r="A4" s="37" t="s">
        <v>145</v>
      </c>
      <c r="B4" s="37"/>
      <c r="C4" s="11">
        <f>620650.24-26985.88</f>
        <v>593664.36</v>
      </c>
      <c r="I4" s="25"/>
    </row>
    <row r="5" spans="1:9" ht="29.25" customHeight="1">
      <c r="A5" s="37" t="s">
        <v>146</v>
      </c>
      <c r="B5" s="37"/>
      <c r="C5" s="11">
        <f>1007513.81-(10720+18700)</f>
        <v>978093.81</v>
      </c>
      <c r="I5" s="25"/>
    </row>
    <row r="6" spans="1:9" ht="21.75" customHeight="1">
      <c r="A6" s="37" t="s">
        <v>149</v>
      </c>
      <c r="B6" s="37"/>
      <c r="C6" s="11">
        <f>10720+18700+26985.88</f>
        <v>56405.880000000005</v>
      </c>
      <c r="I6" s="25"/>
    </row>
    <row r="7" spans="1:10" ht="30" customHeight="1">
      <c r="A7" s="37" t="s">
        <v>63</v>
      </c>
      <c r="B7" s="37"/>
      <c r="C7" s="10">
        <f>C3+C4+C5+C6</f>
        <v>7891803.316000001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1.5">
      <c r="A10" s="27">
        <v>42909</v>
      </c>
      <c r="B10" s="28">
        <v>633500</v>
      </c>
      <c r="C10" s="16" t="s">
        <v>148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633500</v>
      </c>
      <c r="C11" s="7"/>
      <c r="D11" s="21"/>
      <c r="E11" s="21"/>
      <c r="G11" s="25"/>
      <c r="H11" s="25"/>
      <c r="I11" s="25"/>
    </row>
    <row r="12" spans="1:9" ht="15.75">
      <c r="A12" s="33" t="s">
        <v>147</v>
      </c>
      <c r="B12" s="34"/>
      <c r="C12" s="8">
        <f>C7-B11</f>
        <v>7258303.316000001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1:B1"/>
    <mergeCell ref="A6:B6"/>
    <mergeCell ref="A8:C8"/>
    <mergeCell ref="A12:B12"/>
    <mergeCell ref="A2:B2"/>
    <mergeCell ref="A3:B3"/>
    <mergeCell ref="A4:B4"/>
    <mergeCell ref="A5:B5"/>
    <mergeCell ref="A7:B7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0" sqref="A10: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150</v>
      </c>
    </row>
    <row r="2" spans="1:7" ht="36.75" customHeight="1">
      <c r="A2" s="37" t="s">
        <v>25</v>
      </c>
      <c r="B2" s="37"/>
      <c r="C2" s="10">
        <v>17726933.015999995</v>
      </c>
      <c r="E2" s="12"/>
      <c r="F2" s="14"/>
      <c r="G2" s="14"/>
    </row>
    <row r="3" spans="1:3" ht="41.25" customHeight="1">
      <c r="A3" s="37" t="s">
        <v>151</v>
      </c>
      <c r="B3" s="37"/>
      <c r="C3" s="10">
        <v>7258303.316000001</v>
      </c>
    </row>
    <row r="4" spans="1:9" ht="29.25" customHeight="1">
      <c r="A4" s="37" t="s">
        <v>152</v>
      </c>
      <c r="B4" s="37"/>
      <c r="C4" s="11">
        <f>704092.58-C6</f>
        <v>595085.9299999999</v>
      </c>
      <c r="I4" s="25"/>
    </row>
    <row r="5" spans="1:9" ht="29.25" customHeight="1">
      <c r="A5" s="37" t="s">
        <v>153</v>
      </c>
      <c r="B5" s="37"/>
      <c r="C5" s="11">
        <v>935638.42</v>
      </c>
      <c r="I5" s="25"/>
    </row>
    <row r="6" spans="1:9" ht="21.75" customHeight="1">
      <c r="A6" s="37" t="s">
        <v>154</v>
      </c>
      <c r="B6" s="37"/>
      <c r="C6" s="11">
        <v>109006.65</v>
      </c>
      <c r="I6" s="25"/>
    </row>
    <row r="7" spans="1:10" ht="30" customHeight="1">
      <c r="A7" s="37" t="s">
        <v>69</v>
      </c>
      <c r="B7" s="37"/>
      <c r="C7" s="10">
        <f>C3+C4+C5+C6</f>
        <v>8898034.316000002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156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3" t="s">
        <v>155</v>
      </c>
      <c r="B12" s="34"/>
      <c r="C12" s="8">
        <f>C7-B11</f>
        <v>8898034.316000002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157</v>
      </c>
    </row>
    <row r="2" spans="1:7" ht="36.75" customHeight="1">
      <c r="A2" s="37" t="s">
        <v>25</v>
      </c>
      <c r="B2" s="37"/>
      <c r="C2" s="10">
        <v>19160692.036</v>
      </c>
      <c r="E2" s="12"/>
      <c r="F2" s="14"/>
      <c r="G2" s="14"/>
    </row>
    <row r="3" spans="1:3" ht="41.25" customHeight="1">
      <c r="A3" s="37" t="s">
        <v>158</v>
      </c>
      <c r="B3" s="37"/>
      <c r="C3" s="10">
        <v>8898034.316000002</v>
      </c>
    </row>
    <row r="4" spans="1:9" ht="29.25" customHeight="1">
      <c r="A4" s="37" t="s">
        <v>159</v>
      </c>
      <c r="B4" s="37"/>
      <c r="C4" s="11">
        <v>518660.12</v>
      </c>
      <c r="I4" s="25"/>
    </row>
    <row r="5" spans="1:9" ht="29.25" customHeight="1">
      <c r="A5" s="37" t="s">
        <v>160</v>
      </c>
      <c r="B5" s="37"/>
      <c r="C5" s="11">
        <v>915098.8999999997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78</v>
      </c>
      <c r="B7" s="37"/>
      <c r="C7" s="10">
        <f>C3+C4+C5+C6</f>
        <v>10331793.336000001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7"/>
      <c r="B10" s="28">
        <v>0</v>
      </c>
      <c r="C10" s="6" t="s">
        <v>161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G11" s="25"/>
      <c r="H11" s="25"/>
      <c r="I11" s="25"/>
    </row>
    <row r="12" spans="1:9" ht="15.75">
      <c r="A12" s="33" t="s">
        <v>162</v>
      </c>
      <c r="B12" s="34"/>
      <c r="C12" s="8">
        <f>C7-B11</f>
        <v>10331793.336000001</v>
      </c>
      <c r="D12" s="21"/>
      <c r="E12" s="21"/>
      <c r="G12" s="25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163</v>
      </c>
    </row>
    <row r="2" spans="1:7" ht="36.75" customHeight="1">
      <c r="A2" s="37" t="s">
        <v>25</v>
      </c>
      <c r="B2" s="37"/>
      <c r="C2" s="10">
        <v>20446758.156</v>
      </c>
      <c r="E2" s="12"/>
      <c r="F2" s="14"/>
      <c r="G2" s="14"/>
    </row>
    <row r="3" spans="1:3" ht="41.25" customHeight="1">
      <c r="A3" s="37" t="s">
        <v>164</v>
      </c>
      <c r="B3" s="37"/>
      <c r="C3" s="10">
        <v>10331793.336000001</v>
      </c>
    </row>
    <row r="4" spans="1:9" ht="29.25" customHeight="1">
      <c r="A4" s="37" t="s">
        <v>165</v>
      </c>
      <c r="B4" s="37"/>
      <c r="C4" s="11">
        <v>456031.18</v>
      </c>
      <c r="I4" s="25"/>
    </row>
    <row r="5" spans="1:9" ht="29.25" customHeight="1">
      <c r="A5" s="37" t="s">
        <v>166</v>
      </c>
      <c r="B5" s="37"/>
      <c r="C5" s="11">
        <v>830173.6400000001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85</v>
      </c>
      <c r="B7" s="37"/>
      <c r="C7" s="10">
        <f>C3+C4+C5+C6</f>
        <v>11617998.156000001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9" ht="31.5">
      <c r="A10" s="29">
        <v>42986</v>
      </c>
      <c r="B10" s="28">
        <v>510592</v>
      </c>
      <c r="C10" s="16" t="s">
        <v>168</v>
      </c>
      <c r="D10" s="21"/>
      <c r="E10" s="21"/>
      <c r="G10" s="25"/>
      <c r="H10" s="25"/>
      <c r="I10" s="25"/>
    </row>
    <row r="11" spans="1:8" ht="31.5">
      <c r="A11" s="29">
        <v>42986</v>
      </c>
      <c r="B11" s="28">
        <f>49500+30000+453200</f>
        <v>532700</v>
      </c>
      <c r="C11" s="16" t="s">
        <v>169</v>
      </c>
      <c r="D11" s="21"/>
      <c r="F11" s="25"/>
      <c r="G11" s="25"/>
      <c r="H11" s="25"/>
    </row>
    <row r="12" spans="1:9" ht="47.25">
      <c r="A12" s="7" t="s">
        <v>2</v>
      </c>
      <c r="B12" s="8">
        <f>SUM(B10:B11)</f>
        <v>1043292</v>
      </c>
      <c r="C12" s="7"/>
      <c r="D12" s="21"/>
      <c r="E12" s="21"/>
      <c r="H12" s="25"/>
      <c r="I12" s="25"/>
    </row>
    <row r="13" spans="1:9" ht="15.75">
      <c r="A13" s="33" t="s">
        <v>167</v>
      </c>
      <c r="B13" s="34"/>
      <c r="C13" s="8">
        <f>C7-B12</f>
        <v>10574706.156000001</v>
      </c>
      <c r="D13" s="21"/>
      <c r="E13" s="21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4:9" ht="15.75">
      <c r="D17" s="21"/>
      <c r="E17" s="21"/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9" ht="15.75">
      <c r="G22" s="25"/>
      <c r="H22" s="25"/>
      <c r="I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  <row r="26" spans="7:8" ht="15.75">
      <c r="G26" s="25"/>
      <c r="H26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170</v>
      </c>
    </row>
    <row r="2" spans="1:7" ht="36.75" customHeight="1">
      <c r="A2" s="37" t="s">
        <v>25</v>
      </c>
      <c r="B2" s="37"/>
      <c r="C2" s="10">
        <v>21931649.346</v>
      </c>
      <c r="E2" s="12"/>
      <c r="F2" s="14"/>
      <c r="G2" s="14"/>
    </row>
    <row r="3" spans="1:3" ht="41.25" customHeight="1">
      <c r="A3" s="37" t="s">
        <v>171</v>
      </c>
      <c r="B3" s="37"/>
      <c r="C3" s="10">
        <v>10574706.156000001</v>
      </c>
    </row>
    <row r="4" spans="1:9" ht="29.25" customHeight="1">
      <c r="A4" s="37" t="s">
        <v>172</v>
      </c>
      <c r="B4" s="37"/>
      <c r="C4" s="11">
        <v>386715.14999999997</v>
      </c>
      <c r="I4" s="25"/>
    </row>
    <row r="5" spans="1:9" ht="29.25" customHeight="1">
      <c r="A5" s="37" t="s">
        <v>173</v>
      </c>
      <c r="B5" s="37"/>
      <c r="C5" s="11">
        <v>1098037.34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93</v>
      </c>
      <c r="B7" s="37"/>
      <c r="C7" s="10">
        <f>+C3+C4+C5+C6</f>
        <v>12059458.646000002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/>
      <c r="B10" s="28">
        <v>0</v>
      </c>
      <c r="C10" s="6" t="s">
        <v>175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0</v>
      </c>
      <c r="C11" s="7"/>
      <c r="D11" s="21"/>
      <c r="E11" s="21"/>
      <c r="H11" s="25"/>
      <c r="I11" s="25"/>
    </row>
    <row r="12" spans="1:9" ht="15.75">
      <c r="A12" s="33" t="s">
        <v>174</v>
      </c>
      <c r="B12" s="34"/>
      <c r="C12" s="8">
        <f>C7-B11</f>
        <v>12059458.646000002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176</v>
      </c>
    </row>
    <row r="2" spans="1:7" ht="36.75" customHeight="1">
      <c r="A2" s="37" t="s">
        <v>25</v>
      </c>
      <c r="B2" s="37"/>
      <c r="C2" s="10">
        <v>22947288.146</v>
      </c>
      <c r="E2" s="12"/>
      <c r="F2" s="14"/>
      <c r="G2" s="14"/>
    </row>
    <row r="3" spans="1:3" ht="41.25" customHeight="1">
      <c r="A3" s="37" t="s">
        <v>177</v>
      </c>
      <c r="B3" s="37"/>
      <c r="C3" s="10">
        <v>12059458.646000002</v>
      </c>
    </row>
    <row r="4" spans="1:9" ht="29.25" customHeight="1">
      <c r="A4" s="37" t="s">
        <v>178</v>
      </c>
      <c r="B4" s="37"/>
      <c r="C4" s="11">
        <v>303934.57000000007</v>
      </c>
      <c r="I4" s="25"/>
    </row>
    <row r="5" spans="1:9" ht="29.25" customHeight="1">
      <c r="A5" s="37" t="s">
        <v>179</v>
      </c>
      <c r="B5" s="37"/>
      <c r="C5" s="11">
        <v>711572.2300000001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13</v>
      </c>
      <c r="B7" s="37"/>
      <c r="C7" s="10">
        <f>+C3+C4+C5+C6</f>
        <v>13074965.446000002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>
        <v>43047</v>
      </c>
      <c r="B10" s="30">
        <v>1077175.84</v>
      </c>
      <c r="C10" s="6" t="s">
        <v>181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1077175.84</v>
      </c>
      <c r="C11" s="7"/>
      <c r="D11" s="21"/>
      <c r="E11" s="21"/>
      <c r="H11" s="25"/>
      <c r="I11" s="25"/>
    </row>
    <row r="12" spans="1:9" ht="15.75">
      <c r="A12" s="33" t="s">
        <v>180</v>
      </c>
      <c r="B12" s="34"/>
      <c r="C12" s="8">
        <f>C7-B11</f>
        <v>11997789.606000002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182</v>
      </c>
    </row>
    <row r="2" spans="1:7" ht="36.75" customHeight="1">
      <c r="A2" s="37" t="s">
        <v>25</v>
      </c>
      <c r="B2" s="37"/>
      <c r="C2" s="10">
        <v>23939957.326</v>
      </c>
      <c r="E2" s="12"/>
      <c r="F2" s="14"/>
      <c r="G2" s="14"/>
    </row>
    <row r="3" spans="1:3" ht="41.25" customHeight="1">
      <c r="A3" s="37" t="s">
        <v>183</v>
      </c>
      <c r="B3" s="37"/>
      <c r="C3" s="10">
        <v>11997789.606000002</v>
      </c>
    </row>
    <row r="4" spans="1:9" ht="29.25" customHeight="1">
      <c r="A4" s="37" t="s">
        <v>184</v>
      </c>
      <c r="B4" s="37"/>
      <c r="C4" s="11">
        <v>338511.55</v>
      </c>
      <c r="I4" s="25"/>
    </row>
    <row r="5" spans="1:9" ht="29.25" customHeight="1">
      <c r="A5" s="37" t="s">
        <v>185</v>
      </c>
      <c r="B5" s="37"/>
      <c r="C5" s="11">
        <v>654157.6300000001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24</v>
      </c>
      <c r="B7" s="37"/>
      <c r="C7" s="10">
        <f>+C3+C4+C5+C6</f>
        <v>12990458.786000004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45.75">
      <c r="A10" s="29">
        <v>43097</v>
      </c>
      <c r="B10" s="30">
        <f>570113.35+858203.98</f>
        <v>1428317.33</v>
      </c>
      <c r="C10" s="6" t="s">
        <v>187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1428317.33</v>
      </c>
      <c r="C11" s="7"/>
      <c r="D11" s="21"/>
      <c r="E11" s="21"/>
      <c r="H11" s="25"/>
      <c r="I11" s="25"/>
    </row>
    <row r="12" spans="1:9" ht="15.75">
      <c r="A12" s="33" t="s">
        <v>186</v>
      </c>
      <c r="B12" s="34"/>
      <c r="C12" s="8">
        <f>C7-B11</f>
        <v>11562141.456000004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2" sqref="C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188</v>
      </c>
    </row>
    <row r="2" spans="1:7" ht="36.75" customHeight="1">
      <c r="A2" s="37" t="s">
        <v>25</v>
      </c>
      <c r="B2" s="37"/>
      <c r="C2" s="10">
        <v>24782142.50600002</v>
      </c>
      <c r="E2" s="12"/>
      <c r="F2" s="14"/>
      <c r="G2" s="14"/>
    </row>
    <row r="3" spans="1:3" ht="41.25" customHeight="1">
      <c r="A3" s="37" t="s">
        <v>189</v>
      </c>
      <c r="B3" s="37"/>
      <c r="C3" s="10">
        <v>11562141.456000004</v>
      </c>
    </row>
    <row r="4" spans="1:9" ht="29.25" customHeight="1">
      <c r="A4" s="37" t="s">
        <v>190</v>
      </c>
      <c r="B4" s="37"/>
      <c r="C4" s="11">
        <v>278916.94999999995</v>
      </c>
      <c r="I4" s="25"/>
    </row>
    <row r="5" spans="1:9" ht="29.25" customHeight="1">
      <c r="A5" s="37" t="s">
        <v>191</v>
      </c>
      <c r="B5" s="37"/>
      <c r="C5" s="11">
        <v>563268.23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28</v>
      </c>
      <c r="B7" s="37"/>
      <c r="C7" s="10">
        <f>C3+C4+C5+C6</f>
        <v>12404326.636000004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30.75">
      <c r="A10" s="29">
        <v>43125</v>
      </c>
      <c r="B10" s="30">
        <v>863358</v>
      </c>
      <c r="C10" s="6" t="s">
        <v>193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863358</v>
      </c>
      <c r="C11" s="7"/>
      <c r="D11" s="21"/>
      <c r="E11" s="21"/>
      <c r="H11" s="25"/>
      <c r="I11" s="25"/>
    </row>
    <row r="12" spans="1:9" ht="15.75">
      <c r="A12" s="33" t="s">
        <v>192</v>
      </c>
      <c r="B12" s="34"/>
      <c r="C12" s="8">
        <f>C7-B11</f>
        <v>11540968.636000004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194</v>
      </c>
    </row>
    <row r="2" spans="1:7" ht="36.75" customHeight="1">
      <c r="A2" s="37" t="s">
        <v>25</v>
      </c>
      <c r="B2" s="37"/>
      <c r="C2" s="10">
        <v>25509390.39600002</v>
      </c>
      <c r="E2" s="12"/>
      <c r="F2" s="14"/>
      <c r="G2" s="14"/>
    </row>
    <row r="3" spans="1:3" ht="41.25" customHeight="1">
      <c r="A3" s="37" t="s">
        <v>195</v>
      </c>
      <c r="B3" s="37"/>
      <c r="C3" s="10">
        <v>11540968.636000004</v>
      </c>
    </row>
    <row r="4" spans="1:9" ht="29.25" customHeight="1">
      <c r="A4" s="37" t="s">
        <v>202</v>
      </c>
      <c r="B4" s="37"/>
      <c r="C4" s="11">
        <v>228595.62999999995</v>
      </c>
      <c r="I4" s="25"/>
    </row>
    <row r="5" spans="1:9" ht="29.25" customHeight="1">
      <c r="A5" s="37" t="s">
        <v>203</v>
      </c>
      <c r="B5" s="37"/>
      <c r="C5" s="11">
        <v>498652.26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35</v>
      </c>
      <c r="B7" s="37"/>
      <c r="C7" s="10">
        <f>C3+C4+C5+C6</f>
        <v>12268216.526000004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45.75">
      <c r="A10" s="31">
        <v>43140</v>
      </c>
      <c r="B10" s="28">
        <v>570113.35</v>
      </c>
      <c r="C10" s="6" t="s">
        <v>197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570113.35</v>
      </c>
      <c r="C11" s="7"/>
      <c r="D11" s="21"/>
      <c r="E11" s="21"/>
      <c r="H11" s="25"/>
      <c r="I11" s="25"/>
    </row>
    <row r="12" spans="1:9" ht="15.75">
      <c r="A12" s="33" t="s">
        <v>196</v>
      </c>
      <c r="B12" s="34"/>
      <c r="C12" s="8">
        <f>C7-B11</f>
        <v>11698103.176000005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72" customHeight="1">
      <c r="A1" s="36"/>
      <c r="B1" s="36"/>
      <c r="C1" s="2" t="s">
        <v>31</v>
      </c>
    </row>
    <row r="2" spans="1:7" ht="50.25" customHeight="1">
      <c r="A2" s="37" t="s">
        <v>14</v>
      </c>
      <c r="B2" s="37"/>
      <c r="C2" s="10">
        <v>794655.36</v>
      </c>
      <c r="E2" s="12"/>
      <c r="F2" s="14"/>
      <c r="G2" s="14"/>
    </row>
    <row r="3" spans="1:3" ht="49.5" customHeight="1">
      <c r="A3" s="37" t="s">
        <v>22</v>
      </c>
      <c r="B3" s="37"/>
      <c r="C3" s="11">
        <v>168172.52000000002</v>
      </c>
    </row>
    <row r="4" spans="1:3" ht="36" customHeight="1">
      <c r="A4" s="37" t="s">
        <v>23</v>
      </c>
      <c r="B4" s="37"/>
      <c r="C4" s="11">
        <v>207527.84</v>
      </c>
    </row>
    <row r="5" spans="1:3" ht="30" customHeight="1">
      <c r="A5" s="37" t="s">
        <v>24</v>
      </c>
      <c r="B5" s="37"/>
      <c r="C5" s="10">
        <f>C3+C4</f>
        <v>375700.36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>
        <v>42362</v>
      </c>
      <c r="B8" s="8">
        <v>46820</v>
      </c>
      <c r="C8" s="6" t="s">
        <v>20</v>
      </c>
    </row>
    <row r="9" spans="1:3" ht="30.75">
      <c r="A9" s="13">
        <v>42363</v>
      </c>
      <c r="B9" s="8">
        <v>103170</v>
      </c>
      <c r="C9" s="6" t="s">
        <v>18</v>
      </c>
    </row>
    <row r="10" spans="1:3" ht="47.25">
      <c r="A10" s="7" t="s">
        <v>2</v>
      </c>
      <c r="B10" s="8">
        <f>SUM(B8:B9)</f>
        <v>149990</v>
      </c>
      <c r="C10" s="9"/>
    </row>
    <row r="11" spans="1:3" ht="30.75" customHeight="1">
      <c r="A11" s="33" t="s">
        <v>21</v>
      </c>
      <c r="B11" s="34"/>
      <c r="C11" s="8">
        <f>C5-B10</f>
        <v>225710.36</v>
      </c>
    </row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198</v>
      </c>
    </row>
    <row r="2" spans="1:7" ht="36.75" customHeight="1">
      <c r="A2" s="37" t="s">
        <v>25</v>
      </c>
      <c r="B2" s="37"/>
      <c r="C2" s="10">
        <v>26236198.826</v>
      </c>
      <c r="E2" s="12"/>
      <c r="F2" s="14"/>
      <c r="G2" s="14"/>
    </row>
    <row r="3" spans="1:3" ht="41.25" customHeight="1">
      <c r="A3" s="37" t="s">
        <v>199</v>
      </c>
      <c r="B3" s="37"/>
      <c r="C3" s="10">
        <v>11698103.176000005</v>
      </c>
    </row>
    <row r="4" spans="1:9" ht="29.25" customHeight="1">
      <c r="A4" s="37" t="s">
        <v>200</v>
      </c>
      <c r="B4" s="37"/>
      <c r="C4" s="11">
        <v>237193.74</v>
      </c>
      <c r="I4" s="25"/>
    </row>
    <row r="5" spans="1:9" ht="29.25" customHeight="1">
      <c r="A5" s="37" t="s">
        <v>201</v>
      </c>
      <c r="B5" s="37"/>
      <c r="C5" s="11">
        <v>489614.69000000006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43</v>
      </c>
      <c r="B7" s="37"/>
      <c r="C7" s="10">
        <f>C3+C4+C5+C6</f>
        <v>12424911.606000004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90.75">
      <c r="A10" s="32">
        <v>43187</v>
      </c>
      <c r="B10" s="30">
        <v>75572.8</v>
      </c>
      <c r="C10" s="6" t="s">
        <v>204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75572.8</v>
      </c>
      <c r="C11" s="7"/>
      <c r="D11" s="21"/>
      <c r="E11" s="21"/>
      <c r="H11" s="25"/>
      <c r="I11" s="25"/>
    </row>
    <row r="12" spans="1:9" ht="15.75">
      <c r="A12" s="33" t="s">
        <v>205</v>
      </c>
      <c r="B12" s="34"/>
      <c r="C12" s="8">
        <f>C7-B11</f>
        <v>12349338.806000004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6" sqref="C16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206</v>
      </c>
    </row>
    <row r="2" spans="1:7" ht="36.75" customHeight="1">
      <c r="A2" s="37" t="s">
        <v>25</v>
      </c>
      <c r="B2" s="37"/>
      <c r="C2" s="10">
        <v>26891905.886</v>
      </c>
      <c r="E2" s="12"/>
      <c r="F2" s="14"/>
      <c r="G2" s="14"/>
    </row>
    <row r="3" spans="1:3" ht="41.25" customHeight="1">
      <c r="A3" s="37" t="s">
        <v>207</v>
      </c>
      <c r="B3" s="37"/>
      <c r="C3" s="10">
        <v>12349338.806000004</v>
      </c>
    </row>
    <row r="4" spans="1:9" ht="29.25" customHeight="1">
      <c r="A4" s="37" t="s">
        <v>208</v>
      </c>
      <c r="B4" s="37"/>
      <c r="C4" s="11">
        <v>212674.70999999993</v>
      </c>
      <c r="I4" s="25"/>
    </row>
    <row r="5" spans="1:9" ht="29.25" customHeight="1">
      <c r="A5" s="37" t="s">
        <v>209</v>
      </c>
      <c r="B5" s="37"/>
      <c r="C5" s="11">
        <v>443032.35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50</v>
      </c>
      <c r="B7" s="37"/>
      <c r="C7" s="10">
        <f>C3+C4+C5+C6</f>
        <v>13005045.866000002</v>
      </c>
      <c r="J7" s="26"/>
    </row>
    <row r="8" spans="1:7" ht="30" customHeight="1">
      <c r="A8" s="35" t="s">
        <v>9</v>
      </c>
      <c r="B8" s="35"/>
      <c r="C8" s="35"/>
      <c r="G8" s="25"/>
    </row>
    <row r="9" spans="1:9" ht="15.75">
      <c r="A9" s="3" t="s">
        <v>0</v>
      </c>
      <c r="B9" s="3" t="s">
        <v>3</v>
      </c>
      <c r="C9" s="3" t="s">
        <v>1</v>
      </c>
      <c r="D9" s="21"/>
      <c r="E9" s="21"/>
      <c r="G9" s="25"/>
      <c r="H9" s="25"/>
      <c r="I9" s="25"/>
    </row>
    <row r="10" spans="1:8" ht="51.75" customHeight="1">
      <c r="A10" s="31">
        <v>43203</v>
      </c>
      <c r="B10" s="28">
        <v>15600</v>
      </c>
      <c r="C10" s="6" t="s">
        <v>216</v>
      </c>
      <c r="D10" s="21"/>
      <c r="F10" s="25"/>
      <c r="G10" s="25"/>
      <c r="H10" s="25"/>
    </row>
    <row r="11" spans="1:9" ht="47.25">
      <c r="A11" s="7" t="s">
        <v>2</v>
      </c>
      <c r="B11" s="8">
        <f>SUM(B10:B10)</f>
        <v>15600</v>
      </c>
      <c r="C11" s="7"/>
      <c r="D11" s="21"/>
      <c r="E11" s="21"/>
      <c r="H11" s="25"/>
      <c r="I11" s="25"/>
    </row>
    <row r="12" spans="1:9" ht="15.75">
      <c r="A12" s="33" t="s">
        <v>210</v>
      </c>
      <c r="B12" s="34"/>
      <c r="C12" s="8">
        <f>C7-B11</f>
        <v>12989445.866000002</v>
      </c>
      <c r="D12" s="21"/>
      <c r="E12" s="21"/>
      <c r="H12" s="25"/>
      <c r="I12" s="25"/>
    </row>
    <row r="13" spans="4:9" ht="15.75">
      <c r="D13" s="21"/>
      <c r="E13" s="21"/>
      <c r="G13" s="25"/>
      <c r="H13" s="25"/>
      <c r="I13" s="25"/>
    </row>
    <row r="14" spans="4:9" ht="15.75">
      <c r="D14" s="21"/>
      <c r="E14" s="21"/>
      <c r="G14" s="25"/>
      <c r="H14" s="25"/>
      <c r="I14" s="25"/>
    </row>
    <row r="15" spans="4:9" ht="15.75">
      <c r="D15" s="21"/>
      <c r="E15" s="21"/>
      <c r="G15" s="25"/>
      <c r="H15" s="25"/>
      <c r="I15" s="25"/>
    </row>
    <row r="16" spans="4:9" ht="15.75">
      <c r="D16" s="21"/>
      <c r="E16" s="21"/>
      <c r="G16" s="25"/>
      <c r="H16" s="25"/>
      <c r="I16" s="25"/>
    </row>
    <row r="17" spans="7:9" ht="15.75">
      <c r="G17" s="25"/>
      <c r="H17" s="25"/>
      <c r="I17" s="25"/>
    </row>
    <row r="18" spans="7:9" ht="15.75">
      <c r="G18" s="25"/>
      <c r="H18" s="25"/>
      <c r="I18" s="25"/>
    </row>
    <row r="19" spans="7:9" ht="15.75">
      <c r="G19" s="25"/>
      <c r="H19" s="25"/>
      <c r="I19" s="25"/>
    </row>
    <row r="20" spans="7:9" ht="15.75">
      <c r="G20" s="25"/>
      <c r="H20" s="25"/>
      <c r="I20" s="25"/>
    </row>
    <row r="21" spans="7:9" ht="15.75">
      <c r="G21" s="25"/>
      <c r="H21" s="25"/>
      <c r="I21" s="25"/>
    </row>
    <row r="22" spans="7:8" ht="15.75">
      <c r="G22" s="25"/>
      <c r="H22" s="25"/>
    </row>
    <row r="23" spans="7:8" ht="15.75">
      <c r="G23" s="25"/>
      <c r="H23" s="25"/>
    </row>
    <row r="24" spans="7:8" ht="15.75">
      <c r="G24" s="25"/>
      <c r="H24" s="25"/>
    </row>
    <row r="25" spans="7:8" ht="15.75">
      <c r="G25" s="25"/>
      <c r="H25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211</v>
      </c>
    </row>
    <row r="2" spans="1:7" ht="36.75" customHeight="1">
      <c r="A2" s="37" t="s">
        <v>25</v>
      </c>
      <c r="B2" s="37"/>
      <c r="C2" s="10">
        <v>26891905.886</v>
      </c>
      <c r="E2" s="12"/>
      <c r="F2" s="14"/>
      <c r="G2" s="14"/>
    </row>
    <row r="3" spans="1:3" ht="41.25" customHeight="1">
      <c r="A3" s="37" t="s">
        <v>212</v>
      </c>
      <c r="B3" s="37"/>
      <c r="C3" s="10">
        <v>12989445.866000002</v>
      </c>
    </row>
    <row r="4" spans="1:9" ht="29.25" customHeight="1">
      <c r="A4" s="37" t="s">
        <v>213</v>
      </c>
      <c r="B4" s="37"/>
      <c r="C4" s="11">
        <v>233279.97000000003</v>
      </c>
      <c r="I4" s="25"/>
    </row>
    <row r="5" spans="1:9" ht="29.25" customHeight="1">
      <c r="A5" s="37" t="s">
        <v>214</v>
      </c>
      <c r="B5" s="37"/>
      <c r="C5" s="11">
        <v>486721.73000000004</v>
      </c>
      <c r="I5" s="25"/>
    </row>
    <row r="6" spans="1:9" ht="21.75" customHeight="1">
      <c r="A6" s="37" t="s">
        <v>154</v>
      </c>
      <c r="B6" s="37"/>
      <c r="C6" s="11">
        <v>0</v>
      </c>
      <c r="I6" s="25"/>
    </row>
    <row r="7" spans="1:10" ht="30" customHeight="1">
      <c r="A7" s="37" t="s">
        <v>57</v>
      </c>
      <c r="B7" s="37"/>
      <c r="C7" s="10">
        <f>C3+C4+C5+C6</f>
        <v>13709447.566000003</v>
      </c>
      <c r="J7" s="26"/>
    </row>
    <row r="8" spans="1:6" ht="30" customHeight="1">
      <c r="A8" s="35" t="s">
        <v>9</v>
      </c>
      <c r="B8" s="35"/>
      <c r="C8" s="35"/>
      <c r="F8" s="25"/>
    </row>
    <row r="9" spans="1:8" ht="15.75">
      <c r="A9" s="3" t="s">
        <v>0</v>
      </c>
      <c r="B9" s="3" t="s">
        <v>3</v>
      </c>
      <c r="C9" s="3" t="s">
        <v>1</v>
      </c>
      <c r="D9" s="21"/>
      <c r="F9" s="25"/>
      <c r="G9" s="25"/>
      <c r="H9" s="25"/>
    </row>
    <row r="10" spans="1:8" ht="45.75">
      <c r="A10" s="32">
        <v>43241</v>
      </c>
      <c r="B10" s="30">
        <v>52000</v>
      </c>
      <c r="C10" s="6" t="s">
        <v>217</v>
      </c>
      <c r="D10" s="21"/>
      <c r="G10" s="25"/>
      <c r="H10" s="25"/>
    </row>
    <row r="11" spans="1:8" ht="45.75">
      <c r="A11" s="32">
        <v>43242</v>
      </c>
      <c r="B11" s="30">
        <v>1087460</v>
      </c>
      <c r="C11" s="6" t="s">
        <v>218</v>
      </c>
      <c r="D11" s="21"/>
      <c r="E11" s="25"/>
      <c r="F11" s="25"/>
      <c r="G11" s="25"/>
      <c r="H11" s="25"/>
    </row>
    <row r="12" spans="1:8" ht="47.25">
      <c r="A12" s="7" t="s">
        <v>2</v>
      </c>
      <c r="B12" s="8">
        <f>SUM(B10:B11)</f>
        <v>1139460</v>
      </c>
      <c r="C12" s="7"/>
      <c r="D12" s="21"/>
      <c r="E12" s="25"/>
      <c r="F12" s="25"/>
      <c r="G12" s="25"/>
      <c r="H12" s="25"/>
    </row>
    <row r="13" spans="1:8" ht="15.75" customHeight="1">
      <c r="A13" s="33" t="s">
        <v>215</v>
      </c>
      <c r="B13" s="34"/>
      <c r="C13" s="8">
        <f>C7-B12</f>
        <v>12569987.566000003</v>
      </c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6" ht="15.75">
      <c r="E27" s="25"/>
      <c r="F27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219</v>
      </c>
    </row>
    <row r="2" spans="1:7" ht="36.75" customHeight="1">
      <c r="A2" s="37" t="s">
        <v>25</v>
      </c>
      <c r="B2" s="37"/>
      <c r="C2" s="10">
        <v>28302270.706000037</v>
      </c>
      <c r="E2" s="12"/>
      <c r="F2" s="14"/>
      <c r="G2" s="14"/>
    </row>
    <row r="3" spans="1:3" ht="41.25" customHeight="1">
      <c r="A3" s="37" t="s">
        <v>220</v>
      </c>
      <c r="B3" s="37"/>
      <c r="C3" s="10">
        <v>12569987.566000003</v>
      </c>
    </row>
    <row r="4" spans="1:9" ht="29.25" customHeight="1">
      <c r="A4" s="37" t="s">
        <v>221</v>
      </c>
      <c r="B4" s="37"/>
      <c r="C4" s="11">
        <v>207996.98</v>
      </c>
      <c r="I4" s="25"/>
    </row>
    <row r="5" spans="1:9" ht="29.25" customHeight="1">
      <c r="A5" s="37" t="s">
        <v>222</v>
      </c>
      <c r="B5" s="37"/>
      <c r="C5" s="11">
        <v>433866.14</v>
      </c>
      <c r="I5" s="25"/>
    </row>
    <row r="6" spans="1:8" ht="21.75" customHeight="1">
      <c r="A6" s="37" t="s">
        <v>154</v>
      </c>
      <c r="B6" s="37"/>
      <c r="C6" s="11">
        <v>48500</v>
      </c>
      <c r="H6" s="25"/>
    </row>
    <row r="7" spans="1:9" ht="30" customHeight="1">
      <c r="A7" s="37" t="s">
        <v>63</v>
      </c>
      <c r="B7" s="37"/>
      <c r="C7" s="10">
        <f>C3+C4+C5+C6</f>
        <v>13260350.686000004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7" ht="36.75" customHeight="1">
      <c r="A10" s="32">
        <v>43252</v>
      </c>
      <c r="B10" s="30">
        <v>128000</v>
      </c>
      <c r="C10" s="6" t="s">
        <v>224</v>
      </c>
      <c r="D10" s="21"/>
      <c r="G10" s="25"/>
    </row>
    <row r="11" spans="1:8" ht="30.75">
      <c r="A11" s="32">
        <v>43252</v>
      </c>
      <c r="B11" s="30">
        <v>955350</v>
      </c>
      <c r="C11" s="6" t="s">
        <v>225</v>
      </c>
      <c r="D11" s="21"/>
      <c r="E11" s="25"/>
      <c r="F11" s="25"/>
      <c r="G11" s="25"/>
      <c r="H11" s="25"/>
    </row>
    <row r="12" spans="1:8" ht="47.25">
      <c r="A12" s="7" t="s">
        <v>2</v>
      </c>
      <c r="B12" s="8">
        <f>SUM(B10:B11)</f>
        <v>1083350</v>
      </c>
      <c r="C12" s="7"/>
      <c r="D12" s="21"/>
      <c r="E12" s="25"/>
      <c r="F12" s="25"/>
      <c r="G12" s="25"/>
      <c r="H12" s="25"/>
    </row>
    <row r="13" spans="1:8" ht="15.75" customHeight="1">
      <c r="A13" s="33" t="s">
        <v>223</v>
      </c>
      <c r="B13" s="34"/>
      <c r="C13" s="8">
        <f>C7-B12</f>
        <v>12177000.686000004</v>
      </c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6" ht="15.75">
      <c r="E27" s="25"/>
      <c r="F27" s="25"/>
    </row>
  </sheetData>
  <sheetProtection/>
  <mergeCells count="9">
    <mergeCell ref="A7:B7"/>
    <mergeCell ref="A8:C8"/>
    <mergeCell ref="A13:B13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F12" sqref="F12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226</v>
      </c>
    </row>
    <row r="2" spans="1:7" ht="36.75" customHeight="1">
      <c r="A2" s="37" t="s">
        <v>25</v>
      </c>
      <c r="B2" s="37"/>
      <c r="C2" s="10">
        <v>29068113.89</v>
      </c>
      <c r="E2" s="12"/>
      <c r="F2" s="14"/>
      <c r="G2" s="14"/>
    </row>
    <row r="3" spans="1:3" ht="41.25" customHeight="1">
      <c r="A3" s="37" t="s">
        <v>227</v>
      </c>
      <c r="B3" s="37"/>
      <c r="C3" s="10">
        <v>12177000.686000004</v>
      </c>
    </row>
    <row r="4" spans="1:9" ht="29.25" customHeight="1">
      <c r="A4" s="37" t="s">
        <v>228</v>
      </c>
      <c r="B4" s="37"/>
      <c r="C4" s="11">
        <v>230869.22</v>
      </c>
      <c r="I4" s="25"/>
    </row>
    <row r="5" spans="1:9" ht="29.25" customHeight="1">
      <c r="A5" s="37" t="s">
        <v>229</v>
      </c>
      <c r="B5" s="37"/>
      <c r="C5" s="11">
        <v>467108.71</v>
      </c>
      <c r="I5" s="25"/>
    </row>
    <row r="6" spans="1:8" ht="21.75" customHeight="1">
      <c r="A6" s="37" t="s">
        <v>154</v>
      </c>
      <c r="B6" s="37"/>
      <c r="C6" s="11">
        <v>67823.25</v>
      </c>
      <c r="H6" s="25"/>
    </row>
    <row r="7" spans="1:9" ht="30" customHeight="1">
      <c r="A7" s="37" t="s">
        <v>69</v>
      </c>
      <c r="B7" s="37"/>
      <c r="C7" s="10">
        <f>C3+C4+C5+C6</f>
        <v>12942801.866000006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>
        <v>43294</v>
      </c>
      <c r="B10" s="30">
        <v>937433.8</v>
      </c>
      <c r="C10" s="6" t="s">
        <v>230</v>
      </c>
      <c r="D10" s="21"/>
    </row>
    <row r="11" spans="1:4" ht="36.75" customHeight="1">
      <c r="A11" s="32">
        <v>43294</v>
      </c>
      <c r="B11" s="30">
        <v>1211177.1</v>
      </c>
      <c r="C11" s="6" t="s">
        <v>231</v>
      </c>
      <c r="D11" s="21"/>
    </row>
    <row r="12" spans="1:5" ht="30.75">
      <c r="A12" s="32">
        <v>43296</v>
      </c>
      <c r="B12" s="30">
        <v>48500</v>
      </c>
      <c r="C12" s="6" t="s">
        <v>233</v>
      </c>
      <c r="D12" s="21"/>
      <c r="E12" s="25"/>
    </row>
    <row r="13" spans="1:7" ht="47.25">
      <c r="A13" s="7" t="s">
        <v>2</v>
      </c>
      <c r="B13" s="8">
        <f>SUM(B10:B12)</f>
        <v>2197110.9000000004</v>
      </c>
      <c r="C13" s="7"/>
      <c r="D13" s="21"/>
      <c r="E13" s="25"/>
      <c r="F13" s="25"/>
      <c r="G13" s="25"/>
    </row>
    <row r="14" spans="1:8" ht="15.75" customHeight="1">
      <c r="A14" s="33" t="s">
        <v>232</v>
      </c>
      <c r="B14" s="34"/>
      <c r="C14" s="8">
        <f>C7-B13</f>
        <v>10745690.966000006</v>
      </c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8" ht="15.75">
      <c r="E23" s="25"/>
      <c r="F23" s="25"/>
      <c r="G23" s="25"/>
      <c r="H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7" ht="15.75">
      <c r="E27" s="25"/>
      <c r="F27" s="25"/>
      <c r="G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20" sqref="C2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234</v>
      </c>
    </row>
    <row r="2" spans="1:7" ht="36.75" customHeight="1">
      <c r="A2" s="37" t="s">
        <v>25</v>
      </c>
      <c r="B2" s="37"/>
      <c r="C2" s="10">
        <v>29723685.48</v>
      </c>
      <c r="E2" s="12"/>
      <c r="F2" s="14"/>
      <c r="G2" s="14"/>
    </row>
    <row r="3" spans="1:3" ht="41.25" customHeight="1">
      <c r="A3" s="37" t="s">
        <v>235</v>
      </c>
      <c r="B3" s="37"/>
      <c r="C3" s="10">
        <v>10745690.97</v>
      </c>
    </row>
    <row r="4" spans="1:9" ht="29.25" customHeight="1">
      <c r="A4" s="37" t="s">
        <v>236</v>
      </c>
      <c r="B4" s="37"/>
      <c r="C4" s="11">
        <v>213120.24</v>
      </c>
      <c r="I4" s="25"/>
    </row>
    <row r="5" spans="1:9" ht="29.25" customHeight="1">
      <c r="A5" s="37" t="s">
        <v>237</v>
      </c>
      <c r="B5" s="37"/>
      <c r="C5" s="11">
        <v>442451.35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78</v>
      </c>
      <c r="B7" s="37"/>
      <c r="C7" s="10">
        <f>C3+C4+C5+C6</f>
        <v>11401262.56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/>
      <c r="B10" s="30"/>
      <c r="C10" s="6" t="s">
        <v>239</v>
      </c>
      <c r="D10" s="21"/>
    </row>
    <row r="11" spans="1:7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</row>
    <row r="12" spans="1:8" ht="15.75" customHeight="1">
      <c r="A12" s="33" t="s">
        <v>238</v>
      </c>
      <c r="B12" s="34"/>
      <c r="C12" s="8">
        <f>C7-B11</f>
        <v>11401262.56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241</v>
      </c>
    </row>
    <row r="2" spans="1:7" ht="36.75" customHeight="1">
      <c r="A2" s="37" t="s">
        <v>25</v>
      </c>
      <c r="B2" s="37"/>
      <c r="C2" s="10">
        <v>30292520.38</v>
      </c>
      <c r="E2" s="12"/>
      <c r="F2" s="14"/>
      <c r="G2" s="14"/>
    </row>
    <row r="3" spans="1:3" ht="41.25" customHeight="1">
      <c r="A3" s="37" t="s">
        <v>242</v>
      </c>
      <c r="B3" s="37"/>
      <c r="C3" s="10">
        <v>11401262.56</v>
      </c>
    </row>
    <row r="4" spans="1:9" ht="29.25" customHeight="1">
      <c r="A4" s="37" t="s">
        <v>243</v>
      </c>
      <c r="B4" s="37"/>
      <c r="C4" s="11">
        <v>178612.16000000003</v>
      </c>
      <c r="I4" s="25"/>
    </row>
    <row r="5" spans="1:9" ht="29.25" customHeight="1">
      <c r="A5" s="37" t="s">
        <v>244</v>
      </c>
      <c r="B5" s="37"/>
      <c r="C5" s="11">
        <v>390222.74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85</v>
      </c>
      <c r="B7" s="37"/>
      <c r="C7" s="10">
        <f>C3+C4+C5+C6</f>
        <v>11970097.46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/>
      <c r="B10" s="30"/>
      <c r="C10" s="6" t="s">
        <v>240</v>
      </c>
      <c r="D10" s="21"/>
    </row>
    <row r="11" spans="1:7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</row>
    <row r="12" spans="1:8" ht="15.75" customHeight="1">
      <c r="A12" s="33" t="s">
        <v>245</v>
      </c>
      <c r="B12" s="34"/>
      <c r="C12" s="8">
        <f>C7-B11</f>
        <v>11970097.46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246</v>
      </c>
    </row>
    <row r="2" spans="1:7" ht="36.75" customHeight="1">
      <c r="A2" s="37" t="s">
        <v>25</v>
      </c>
      <c r="B2" s="37"/>
      <c r="C2" s="10">
        <v>30930757.01</v>
      </c>
      <c r="E2" s="12"/>
      <c r="F2" s="14"/>
      <c r="G2" s="14"/>
    </row>
    <row r="3" spans="1:3" ht="41.25" customHeight="1">
      <c r="A3" s="37" t="s">
        <v>248</v>
      </c>
      <c r="B3" s="37"/>
      <c r="C3" s="10">
        <v>11970097.46</v>
      </c>
    </row>
    <row r="4" spans="1:9" ht="29.25" customHeight="1">
      <c r="A4" s="37" t="s">
        <v>249</v>
      </c>
      <c r="B4" s="37"/>
      <c r="C4" s="11">
        <v>195467.36</v>
      </c>
      <c r="I4" s="25"/>
    </row>
    <row r="5" spans="1:9" ht="29.25" customHeight="1">
      <c r="A5" s="37" t="s">
        <v>255</v>
      </c>
      <c r="B5" s="37"/>
      <c r="C5" s="11">
        <v>442769.26999999996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93</v>
      </c>
      <c r="B7" s="37"/>
      <c r="C7" s="10">
        <f>C3+C4+C5+C6</f>
        <v>12608334.09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6.75" customHeight="1">
      <c r="A10" s="32"/>
      <c r="B10" s="30"/>
      <c r="C10" s="6" t="s">
        <v>247</v>
      </c>
      <c r="D10" s="21"/>
    </row>
    <row r="11" spans="1:7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</row>
    <row r="12" spans="1:8" ht="15.75" customHeight="1">
      <c r="A12" s="33" t="s">
        <v>250</v>
      </c>
      <c r="B12" s="34"/>
      <c r="C12" s="8">
        <f>C7-B11</f>
        <v>12608334.09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14" sqref="C1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7.5" customHeight="1">
      <c r="A1" s="36"/>
      <c r="B1" s="36"/>
      <c r="C1" s="2" t="s">
        <v>251</v>
      </c>
    </row>
    <row r="2" spans="1:7" ht="36.75" customHeight="1">
      <c r="A2" s="37" t="s">
        <v>25</v>
      </c>
      <c r="B2" s="37"/>
      <c r="C2" s="10">
        <v>31483556.19</v>
      </c>
      <c r="E2" s="12"/>
      <c r="F2" s="14"/>
      <c r="G2" s="14"/>
    </row>
    <row r="3" spans="1:3" ht="41.25" customHeight="1">
      <c r="A3" s="37" t="s">
        <v>252</v>
      </c>
      <c r="B3" s="37"/>
      <c r="C3" s="10">
        <v>12608334.09</v>
      </c>
    </row>
    <row r="4" spans="1:9" ht="29.25" customHeight="1">
      <c r="A4" s="37" t="s">
        <v>253</v>
      </c>
      <c r="B4" s="37"/>
      <c r="C4" s="11">
        <v>167209.17</v>
      </c>
      <c r="I4" s="25"/>
    </row>
    <row r="5" spans="1:9" ht="29.25" customHeight="1">
      <c r="A5" s="37" t="s">
        <v>254</v>
      </c>
      <c r="B5" s="37"/>
      <c r="C5" s="11">
        <v>385590.01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13</v>
      </c>
      <c r="B7" s="37"/>
      <c r="C7" s="10">
        <f>C3+C4+C5+C6</f>
        <v>13161133.27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0">
      <c r="A10" s="32">
        <v>43412</v>
      </c>
      <c r="B10" s="30">
        <v>1109184.06</v>
      </c>
      <c r="C10" s="6" t="s">
        <v>257</v>
      </c>
      <c r="D10" s="21"/>
    </row>
    <row r="11" spans="1:4" ht="30">
      <c r="A11" s="32">
        <v>43412</v>
      </c>
      <c r="B11" s="30">
        <v>1092424.85</v>
      </c>
      <c r="C11" s="6" t="s">
        <v>45</v>
      </c>
      <c r="D11" s="21"/>
    </row>
    <row r="12" spans="1:4" ht="30">
      <c r="A12" s="32">
        <v>43412</v>
      </c>
      <c r="B12" s="30">
        <v>50000</v>
      </c>
      <c r="C12" s="6" t="s">
        <v>258</v>
      </c>
      <c r="D12" s="21"/>
    </row>
    <row r="13" spans="1:6" ht="47.25">
      <c r="A13" s="7" t="s">
        <v>2</v>
      </c>
      <c r="B13" s="8">
        <f>SUM(B10:B12)</f>
        <v>2251608.91</v>
      </c>
      <c r="C13" s="7"/>
      <c r="D13" s="21"/>
      <c r="E13" s="25"/>
      <c r="F13" s="25"/>
    </row>
    <row r="14" spans="1:6" ht="15.75" customHeight="1">
      <c r="A14" s="33" t="s">
        <v>256</v>
      </c>
      <c r="B14" s="34"/>
      <c r="C14" s="8">
        <f>C7-B13</f>
        <v>10909524.36</v>
      </c>
      <c r="D14" s="21"/>
      <c r="E14" s="25"/>
      <c r="F14" s="25"/>
    </row>
    <row r="15" spans="4:6" ht="15.75">
      <c r="D15" s="21"/>
      <c r="E15" s="25"/>
      <c r="F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8" ht="15.75">
      <c r="E23" s="25"/>
      <c r="F23" s="25"/>
      <c r="G23" s="25"/>
      <c r="H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7" ht="15.75">
      <c r="E27" s="25"/>
      <c r="F27" s="25"/>
      <c r="G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11" sqref="C11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7.5" customHeight="1">
      <c r="A1" s="36"/>
      <c r="B1" s="36"/>
      <c r="C1" s="2" t="s">
        <v>259</v>
      </c>
    </row>
    <row r="2" spans="1:7" ht="36.75" customHeight="1">
      <c r="A2" s="37" t="s">
        <v>25</v>
      </c>
      <c r="B2" s="37"/>
      <c r="C2" s="10">
        <v>32010960.24</v>
      </c>
      <c r="E2" s="12"/>
      <c r="F2" s="14"/>
      <c r="G2" s="14"/>
    </row>
    <row r="3" spans="1:3" ht="41.25" customHeight="1">
      <c r="A3" s="37" t="s">
        <v>260</v>
      </c>
      <c r="B3" s="37"/>
      <c r="C3" s="10">
        <v>10909524.36</v>
      </c>
    </row>
    <row r="4" spans="1:9" ht="29.25" customHeight="1">
      <c r="A4" s="37" t="s">
        <v>261</v>
      </c>
      <c r="B4" s="37"/>
      <c r="C4" s="11">
        <v>180065.17</v>
      </c>
      <c r="I4" s="25"/>
    </row>
    <row r="5" spans="1:9" ht="29.25" customHeight="1">
      <c r="A5" s="37" t="s">
        <v>262</v>
      </c>
      <c r="B5" s="37"/>
      <c r="C5" s="11">
        <v>347338.88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24</v>
      </c>
      <c r="B7" s="37"/>
      <c r="C7" s="10">
        <f>C3+C4+C5+C6</f>
        <v>11436928.41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0">
      <c r="A10" s="32">
        <v>43448</v>
      </c>
      <c r="B10" s="30">
        <v>811484.1</v>
      </c>
      <c r="C10" s="6" t="s">
        <v>263</v>
      </c>
      <c r="D10" s="21"/>
    </row>
    <row r="11" spans="1:4" ht="30">
      <c r="A11" s="32">
        <v>43448</v>
      </c>
      <c r="B11" s="30">
        <v>591099.96</v>
      </c>
      <c r="C11" s="6" t="s">
        <v>264</v>
      </c>
      <c r="D11" s="21"/>
    </row>
    <row r="12" spans="1:4" ht="29.25" customHeight="1">
      <c r="A12" s="32">
        <v>43448</v>
      </c>
      <c r="B12" s="30">
        <v>787759</v>
      </c>
      <c r="C12" s="6" t="s">
        <v>265</v>
      </c>
      <c r="D12" s="21"/>
    </row>
    <row r="13" spans="1:6" ht="47.25">
      <c r="A13" s="7" t="s">
        <v>2</v>
      </c>
      <c r="B13" s="8">
        <f>SUM(B10:B12)</f>
        <v>2190343.06</v>
      </c>
      <c r="C13" s="7"/>
      <c r="D13" s="21"/>
      <c r="E13" s="25"/>
      <c r="F13" s="25"/>
    </row>
    <row r="14" spans="1:6" ht="15.75" customHeight="1">
      <c r="A14" s="33" t="s">
        <v>266</v>
      </c>
      <c r="B14" s="34"/>
      <c r="C14" s="8">
        <f>C7-B13</f>
        <v>9246585.35</v>
      </c>
      <c r="D14" s="21"/>
      <c r="E14" s="25"/>
      <c r="F14" s="25"/>
    </row>
    <row r="15" spans="4:6" ht="15.75">
      <c r="D15" s="21"/>
      <c r="E15" s="25"/>
      <c r="F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8" ht="15.75">
      <c r="E22" s="25"/>
      <c r="F22" s="25"/>
      <c r="G22" s="25"/>
      <c r="H22" s="25"/>
    </row>
    <row r="23" spans="5:8" ht="15.75">
      <c r="E23" s="25"/>
      <c r="F23" s="25"/>
      <c r="G23" s="25"/>
      <c r="H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7" ht="15.75">
      <c r="E26" s="25"/>
      <c r="F26" s="25"/>
      <c r="G26" s="25"/>
    </row>
    <row r="27" spans="5:7" ht="15.75">
      <c r="E27" s="25"/>
      <c r="F27" s="25"/>
      <c r="G27" s="25"/>
    </row>
    <row r="28" spans="5:6" ht="15.75">
      <c r="E28" s="25"/>
      <c r="F28" s="25"/>
    </row>
  </sheetData>
  <sheetProtection/>
  <mergeCells count="9">
    <mergeCell ref="A7:B7"/>
    <mergeCell ref="A8:C8"/>
    <mergeCell ref="A14:B14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4.87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2.25" customHeight="1">
      <c r="A1" s="36"/>
      <c r="B1" s="36"/>
      <c r="C1" s="2" t="s">
        <v>30</v>
      </c>
    </row>
    <row r="2" spans="1:7" ht="50.25" customHeight="1">
      <c r="A2" s="37" t="s">
        <v>25</v>
      </c>
      <c r="B2" s="37"/>
      <c r="C2" s="10">
        <v>974502.49</v>
      </c>
      <c r="E2" s="12"/>
      <c r="F2" s="14"/>
      <c r="G2" s="14"/>
    </row>
    <row r="3" spans="1:3" ht="49.5" customHeight="1">
      <c r="A3" s="37" t="s">
        <v>26</v>
      </c>
      <c r="B3" s="37"/>
      <c r="C3" s="11">
        <v>225710.36</v>
      </c>
    </row>
    <row r="4" spans="1:3" ht="36" customHeight="1">
      <c r="A4" s="37" t="s">
        <v>27</v>
      </c>
      <c r="B4" s="37"/>
      <c r="C4" s="11">
        <v>179847.13</v>
      </c>
    </row>
    <row r="5" spans="1:3" ht="30" customHeight="1">
      <c r="A5" s="37" t="s">
        <v>28</v>
      </c>
      <c r="B5" s="37"/>
      <c r="C5" s="10">
        <f>C3+C4</f>
        <v>405557.49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0.75">
      <c r="A8" s="13"/>
      <c r="B8" s="8"/>
      <c r="C8" s="6" t="s">
        <v>29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3" t="s">
        <v>38</v>
      </c>
      <c r="B10" s="34"/>
      <c r="C10" s="8">
        <f>C5-B9</f>
        <v>405557.49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7.5" customHeight="1">
      <c r="A1" s="36"/>
      <c r="B1" s="36"/>
      <c r="C1" s="2" t="s">
        <v>267</v>
      </c>
    </row>
    <row r="2" spans="1:7" ht="36.75" customHeight="1">
      <c r="A2" s="37" t="s">
        <v>25</v>
      </c>
      <c r="B2" s="37"/>
      <c r="C2" s="10">
        <v>32496395.066</v>
      </c>
      <c r="E2" s="12"/>
      <c r="F2" s="14"/>
      <c r="G2" s="14"/>
    </row>
    <row r="3" spans="1:3" ht="41.25" customHeight="1">
      <c r="A3" s="37" t="s">
        <v>268</v>
      </c>
      <c r="B3" s="37"/>
      <c r="C3" s="10">
        <v>9246585.35</v>
      </c>
    </row>
    <row r="4" spans="1:9" ht="29.25" customHeight="1">
      <c r="A4" s="37" t="s">
        <v>269</v>
      </c>
      <c r="B4" s="37"/>
      <c r="C4" s="11">
        <v>161051</v>
      </c>
      <c r="I4" s="25"/>
    </row>
    <row r="5" spans="1:9" ht="29.25" customHeight="1">
      <c r="A5" s="37" t="s">
        <v>270</v>
      </c>
      <c r="B5" s="37"/>
      <c r="C5" s="11">
        <v>326242.59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28</v>
      </c>
      <c r="B7" s="37"/>
      <c r="C7" s="10">
        <f>C3+C4+C5+C6</f>
        <v>9733878.94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45.75">
      <c r="A10" s="27">
        <v>43496</v>
      </c>
      <c r="B10" s="28">
        <v>480000</v>
      </c>
      <c r="C10" s="6" t="s">
        <v>271</v>
      </c>
      <c r="D10" s="21"/>
    </row>
    <row r="11" spans="1:6" ht="47.25">
      <c r="A11" s="7" t="s">
        <v>2</v>
      </c>
      <c r="B11" s="8">
        <f>SUM(B10:B10)</f>
        <v>480000</v>
      </c>
      <c r="C11" s="7"/>
      <c r="D11" s="21"/>
      <c r="E11" s="25"/>
      <c r="F11" s="25"/>
    </row>
    <row r="12" spans="1:6" ht="15.75" customHeight="1">
      <c r="A12" s="33" t="s">
        <v>272</v>
      </c>
      <c r="B12" s="34"/>
      <c r="C12" s="8">
        <f>C7-B11</f>
        <v>9253878.94</v>
      </c>
      <c r="D12" s="21"/>
      <c r="E12" s="25"/>
      <c r="F12" s="25"/>
    </row>
    <row r="13" spans="4:6" ht="15.75">
      <c r="D13" s="21"/>
      <c r="E13" s="25"/>
      <c r="F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7.5" customHeight="1">
      <c r="A1" s="36"/>
      <c r="B1" s="36"/>
      <c r="C1" s="2" t="s">
        <v>273</v>
      </c>
    </row>
    <row r="2" spans="1:7" ht="36.75" customHeight="1">
      <c r="A2" s="37" t="s">
        <v>25</v>
      </c>
      <c r="B2" s="37"/>
      <c r="C2" s="10">
        <v>32910886.46600003</v>
      </c>
      <c r="E2" s="12"/>
      <c r="F2" s="14"/>
      <c r="G2" s="14"/>
    </row>
    <row r="3" spans="1:3" ht="41.25" customHeight="1">
      <c r="A3" s="37" t="s">
        <v>274</v>
      </c>
      <c r="B3" s="37"/>
      <c r="C3" s="10">
        <v>9253878.94</v>
      </c>
    </row>
    <row r="4" spans="1:9" ht="29.25" customHeight="1">
      <c r="A4" s="37" t="s">
        <v>275</v>
      </c>
      <c r="B4" s="37"/>
      <c r="C4" s="11">
        <v>142806.2</v>
      </c>
      <c r="I4" s="25"/>
    </row>
    <row r="5" spans="1:9" ht="29.25" customHeight="1">
      <c r="A5" s="37" t="s">
        <v>276</v>
      </c>
      <c r="B5" s="37"/>
      <c r="C5" s="11">
        <v>274948.02</v>
      </c>
      <c r="I5" s="25"/>
    </row>
    <row r="6" spans="1:8" ht="21.75" customHeight="1">
      <c r="A6" s="37" t="s">
        <v>154</v>
      </c>
      <c r="B6" s="37"/>
      <c r="C6" s="11">
        <v>0</v>
      </c>
      <c r="H6" s="25"/>
    </row>
    <row r="7" spans="1:9" ht="30" customHeight="1">
      <c r="A7" s="37" t="s">
        <v>35</v>
      </c>
      <c r="B7" s="37"/>
      <c r="C7" s="10">
        <f>C3+C4+C5+C6</f>
        <v>9671633.159999998</v>
      </c>
      <c r="I7" s="26"/>
    </row>
    <row r="8" spans="1:3" ht="30" customHeight="1">
      <c r="A8" s="35" t="s">
        <v>9</v>
      </c>
      <c r="B8" s="35"/>
      <c r="C8" s="35"/>
    </row>
    <row r="9" spans="1:4" ht="15.75">
      <c r="A9" s="3" t="s">
        <v>0</v>
      </c>
      <c r="B9" s="3" t="s">
        <v>3</v>
      </c>
      <c r="C9" s="3" t="s">
        <v>1</v>
      </c>
      <c r="D9" s="21"/>
    </row>
    <row r="10" spans="1:4" ht="30.75">
      <c r="A10" s="27"/>
      <c r="B10" s="28"/>
      <c r="C10" s="6" t="s">
        <v>278</v>
      </c>
      <c r="D10" s="21"/>
    </row>
    <row r="11" spans="1:6" ht="47.25">
      <c r="A11" s="7" t="s">
        <v>2</v>
      </c>
      <c r="B11" s="8">
        <f>SUM(B10:B10)</f>
        <v>0</v>
      </c>
      <c r="C11" s="7"/>
      <c r="D11" s="21"/>
      <c r="E11" s="25"/>
      <c r="F11" s="25"/>
    </row>
    <row r="12" spans="1:6" ht="15.75" customHeight="1">
      <c r="A12" s="33" t="s">
        <v>277</v>
      </c>
      <c r="B12" s="34"/>
      <c r="C12" s="8">
        <f>C7-B11</f>
        <v>9671633.159999998</v>
      </c>
      <c r="D12" s="21"/>
      <c r="E12" s="25"/>
      <c r="F12" s="25"/>
    </row>
    <row r="13" spans="4:6" ht="15.75">
      <c r="D13" s="21"/>
      <c r="E13" s="25"/>
      <c r="F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5:8" ht="15.75">
      <c r="E17" s="25"/>
      <c r="F17" s="25"/>
      <c r="G17" s="25"/>
      <c r="H17" s="25"/>
    </row>
    <row r="18" spans="5:8" ht="15.75">
      <c r="E18" s="25"/>
      <c r="F18" s="25"/>
      <c r="G18" s="25"/>
      <c r="H18" s="25"/>
    </row>
    <row r="19" spans="5:8" ht="15.75">
      <c r="E19" s="25"/>
      <c r="F19" s="25"/>
      <c r="G19" s="25"/>
      <c r="H19" s="25"/>
    </row>
    <row r="20" spans="5:8" ht="15.75">
      <c r="E20" s="25"/>
      <c r="F20" s="25"/>
      <c r="G20" s="25"/>
      <c r="H20" s="25"/>
    </row>
    <row r="21" spans="5:8" ht="15.75">
      <c r="E21" s="25"/>
      <c r="F21" s="25"/>
      <c r="G21" s="25"/>
      <c r="H21" s="25"/>
    </row>
    <row r="22" spans="5:7" ht="15.75">
      <c r="E22" s="25"/>
      <c r="F22" s="25"/>
      <c r="G22" s="25"/>
    </row>
    <row r="23" spans="5:7" ht="15.75">
      <c r="E23" s="25"/>
      <c r="F23" s="25"/>
      <c r="G23" s="25"/>
    </row>
    <row r="24" spans="5:7" ht="15.75">
      <c r="E24" s="25"/>
      <c r="F24" s="25"/>
      <c r="G24" s="25"/>
    </row>
    <row r="25" spans="5:7" ht="15.75">
      <c r="E25" s="25"/>
      <c r="F25" s="25"/>
      <c r="G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29"/>
  <sheetViews>
    <sheetView zoomScale="85" zoomScaleNormal="85" zoomScalePageLayoutView="0" workbookViewId="0" topLeftCell="A1">
      <selection activeCell="C15" sqref="C15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6"/>
      <c r="B1" s="36"/>
      <c r="C1" s="2" t="s">
        <v>279</v>
      </c>
      <c r="G1" s="25"/>
      <c r="H1" s="25"/>
    </row>
    <row r="2" spans="1:8" ht="36.75" customHeight="1">
      <c r="A2" s="37" t="s">
        <v>25</v>
      </c>
      <c r="B2" s="37"/>
      <c r="C2" s="10">
        <v>33292590.216000002</v>
      </c>
      <c r="E2" s="12"/>
      <c r="F2" s="14"/>
      <c r="G2" s="25"/>
      <c r="H2" s="25"/>
    </row>
    <row r="3" spans="1:8" ht="41.25" customHeight="1">
      <c r="A3" s="37" t="s">
        <v>280</v>
      </c>
      <c r="B3" s="37"/>
      <c r="C3" s="10">
        <v>9671633.159999998</v>
      </c>
      <c r="G3" s="25"/>
      <c r="H3" s="25"/>
    </row>
    <row r="4" spans="1:9" ht="29.25" customHeight="1">
      <c r="A4" s="37" t="s">
        <v>281</v>
      </c>
      <c r="B4" s="37"/>
      <c r="C4" s="11">
        <v>131222.11000000002</v>
      </c>
      <c r="G4" s="25"/>
      <c r="H4" s="25"/>
      <c r="I4" s="25"/>
    </row>
    <row r="5" spans="1:9" ht="29.25" customHeight="1">
      <c r="A5" s="37" t="s">
        <v>282</v>
      </c>
      <c r="B5" s="37"/>
      <c r="C5" s="11">
        <v>250805.63999999998</v>
      </c>
      <c r="G5" s="25"/>
      <c r="H5" s="25"/>
      <c r="I5" s="25"/>
    </row>
    <row r="6" spans="1:8" ht="21.75" customHeight="1">
      <c r="A6" s="37" t="s">
        <v>154</v>
      </c>
      <c r="B6" s="37"/>
      <c r="C6" s="11">
        <v>0</v>
      </c>
      <c r="G6" s="25"/>
      <c r="H6" s="25"/>
    </row>
    <row r="7" spans="1:9" ht="30" customHeight="1">
      <c r="A7" s="37" t="s">
        <v>43</v>
      </c>
      <c r="B7" s="37"/>
      <c r="C7" s="10">
        <f>C3+C4+C5+C6</f>
        <v>10053660.909999998</v>
      </c>
      <c r="G7" s="25"/>
      <c r="H7" s="25"/>
      <c r="I7" s="26"/>
    </row>
    <row r="8" spans="1:8" ht="30" customHeight="1">
      <c r="A8" s="35" t="s">
        <v>9</v>
      </c>
      <c r="B8" s="35"/>
      <c r="C8" s="35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8" ht="45.75">
      <c r="A10" s="29">
        <v>43528</v>
      </c>
      <c r="B10" s="30">
        <v>94008</v>
      </c>
      <c r="C10" s="6" t="s">
        <v>286</v>
      </c>
      <c r="D10" s="21"/>
      <c r="G10" s="25"/>
      <c r="H10" s="25"/>
    </row>
    <row r="11" spans="1:8" ht="45.75">
      <c r="A11" s="29">
        <v>43529</v>
      </c>
      <c r="B11" s="30">
        <v>858203.98</v>
      </c>
      <c r="C11" s="6" t="s">
        <v>285</v>
      </c>
      <c r="D11" s="21"/>
      <c r="G11" s="25"/>
      <c r="H11" s="25"/>
    </row>
    <row r="12" spans="1:8" ht="30.75">
      <c r="A12" s="29">
        <v>43552</v>
      </c>
      <c r="B12" s="30">
        <v>769483</v>
      </c>
      <c r="C12" s="6" t="s">
        <v>283</v>
      </c>
      <c r="D12" s="21"/>
      <c r="G12" s="25"/>
      <c r="H12" s="25"/>
    </row>
    <row r="13" spans="1:8" ht="45.75">
      <c r="A13" s="29">
        <v>43552</v>
      </c>
      <c r="B13" s="30">
        <v>929643</v>
      </c>
      <c r="C13" s="6" t="s">
        <v>284</v>
      </c>
      <c r="D13" s="21"/>
      <c r="G13" s="25"/>
      <c r="H13" s="25"/>
    </row>
    <row r="14" spans="1:8" ht="47.25">
      <c r="A14" s="7" t="s">
        <v>2</v>
      </c>
      <c r="B14" s="8">
        <f>SUM(B10:B13)</f>
        <v>2651337.98</v>
      </c>
      <c r="C14" s="7"/>
      <c r="D14" s="21"/>
      <c r="E14" s="25"/>
      <c r="F14" s="25"/>
      <c r="G14" s="25"/>
      <c r="H14" s="25"/>
    </row>
    <row r="15" spans="1:8" ht="15.75" customHeight="1">
      <c r="A15" s="33" t="s">
        <v>277</v>
      </c>
      <c r="B15" s="34"/>
      <c r="C15" s="8">
        <f>C7-B14</f>
        <v>7402322.929999998</v>
      </c>
      <c r="D15" s="21"/>
      <c r="E15" s="25"/>
      <c r="F15" s="25"/>
      <c r="G15" s="25"/>
      <c r="H15" s="25"/>
    </row>
    <row r="16" spans="4:8" ht="15.75">
      <c r="D16" s="21"/>
      <c r="E16" s="25"/>
      <c r="F16" s="25"/>
      <c r="G16" s="25"/>
      <c r="H16" s="25"/>
    </row>
    <row r="17" spans="4:8" ht="15.75">
      <c r="D17" s="21"/>
      <c r="E17" s="25"/>
      <c r="F17" s="25"/>
      <c r="G17" s="25"/>
      <c r="H17" s="25"/>
    </row>
    <row r="18" spans="4:8" ht="15.75">
      <c r="D18" s="21"/>
      <c r="E18" s="25"/>
      <c r="F18" s="25"/>
      <c r="G18" s="25"/>
      <c r="H18" s="25"/>
    </row>
    <row r="19" spans="4:6" ht="15.75">
      <c r="D19" s="21"/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  <row r="27" spans="5:6" ht="15.75">
      <c r="E27" s="25"/>
      <c r="F27" s="25"/>
    </row>
    <row r="28" spans="5:6" ht="15.75">
      <c r="E28" s="25"/>
      <c r="F28" s="25"/>
    </row>
    <row r="29" spans="5:6" ht="15.75">
      <c r="E29" s="25"/>
      <c r="F29" s="25"/>
    </row>
  </sheetData>
  <sheetProtection/>
  <mergeCells count="9">
    <mergeCell ref="A7:B7"/>
    <mergeCell ref="A8:C8"/>
    <mergeCell ref="A15:B15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B1">
      <selection activeCell="B1" sqref="A1:IV16384"/>
    </sheetView>
  </sheetViews>
  <sheetFormatPr defaultColWidth="9.00390625" defaultRowHeight="15.75"/>
  <cols>
    <col min="1" max="1" width="15.375" style="1" customWidth="1"/>
    <col min="2" max="2" width="33.2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8" ht="67.5" customHeight="1">
      <c r="A1" s="36"/>
      <c r="B1" s="36"/>
      <c r="C1" s="2" t="s">
        <v>287</v>
      </c>
      <c r="G1" s="25"/>
      <c r="H1" s="25"/>
    </row>
    <row r="2" spans="1:8" ht="36.75" customHeight="1">
      <c r="A2" s="37" t="s">
        <v>25</v>
      </c>
      <c r="B2" s="37"/>
      <c r="C2" s="10">
        <v>33680038.476</v>
      </c>
      <c r="E2" s="12"/>
      <c r="F2" s="14"/>
      <c r="G2" s="25"/>
      <c r="H2" s="25"/>
    </row>
    <row r="3" spans="1:8" ht="41.25" customHeight="1">
      <c r="A3" s="37" t="s">
        <v>289</v>
      </c>
      <c r="B3" s="37"/>
      <c r="C3" s="10">
        <v>7402322.929999998</v>
      </c>
      <c r="G3" s="25"/>
      <c r="H3" s="25"/>
    </row>
    <row r="4" spans="1:9" ht="29.25" customHeight="1">
      <c r="A4" s="37" t="s">
        <v>290</v>
      </c>
      <c r="B4" s="37"/>
      <c r="C4" s="11">
        <v>135930.59</v>
      </c>
      <c r="G4" s="25"/>
      <c r="H4" s="25"/>
      <c r="I4" s="25"/>
    </row>
    <row r="5" spans="1:9" ht="29.25" customHeight="1">
      <c r="A5" s="37" t="s">
        <v>291</v>
      </c>
      <c r="B5" s="37"/>
      <c r="C5" s="11">
        <v>251517.67</v>
      </c>
      <c r="G5" s="25"/>
      <c r="H5" s="25"/>
      <c r="I5" s="25"/>
    </row>
    <row r="6" spans="1:8" ht="21.75" customHeight="1">
      <c r="A6" s="37" t="s">
        <v>154</v>
      </c>
      <c r="B6" s="37"/>
      <c r="C6" s="11">
        <v>0</v>
      </c>
      <c r="G6" s="25"/>
      <c r="H6" s="25"/>
    </row>
    <row r="7" spans="1:9" ht="30" customHeight="1">
      <c r="A7" s="37" t="s">
        <v>50</v>
      </c>
      <c r="B7" s="37"/>
      <c r="C7" s="10">
        <f>C3+C4+C5+C6</f>
        <v>7789771.189999998</v>
      </c>
      <c r="G7" s="25"/>
      <c r="H7" s="25"/>
      <c r="I7" s="26"/>
    </row>
    <row r="8" spans="1:8" ht="30" customHeight="1">
      <c r="A8" s="35" t="s">
        <v>9</v>
      </c>
      <c r="B8" s="35"/>
      <c r="C8" s="35"/>
      <c r="G8" s="25"/>
      <c r="H8" s="25"/>
    </row>
    <row r="9" spans="1:8" ht="15.75">
      <c r="A9" s="3" t="s">
        <v>0</v>
      </c>
      <c r="B9" s="3" t="s">
        <v>3</v>
      </c>
      <c r="C9" s="3" t="s">
        <v>1</v>
      </c>
      <c r="D9" s="21"/>
      <c r="G9" s="25"/>
      <c r="H9" s="25"/>
    </row>
    <row r="10" spans="1:8" ht="30.75">
      <c r="A10" s="29"/>
      <c r="B10" s="30">
        <v>0</v>
      </c>
      <c r="C10" s="6" t="s">
        <v>292</v>
      </c>
      <c r="D10" s="21"/>
      <c r="G10" s="25"/>
      <c r="H10" s="25"/>
    </row>
    <row r="11" spans="1:8" ht="47.25">
      <c r="A11" s="7" t="s">
        <v>2</v>
      </c>
      <c r="B11" s="8">
        <f>SUM(B10:B10)</f>
        <v>0</v>
      </c>
      <c r="C11" s="7"/>
      <c r="D11" s="21"/>
      <c r="E11" s="25"/>
      <c r="F11" s="25"/>
      <c r="G11" s="25"/>
      <c r="H11" s="25"/>
    </row>
    <row r="12" spans="1:8" ht="15.75" customHeight="1">
      <c r="A12" s="33" t="s">
        <v>288</v>
      </c>
      <c r="B12" s="34"/>
      <c r="C12" s="8">
        <f>C7-B11</f>
        <v>7789771.189999998</v>
      </c>
      <c r="D12" s="21"/>
      <c r="E12" s="25"/>
      <c r="F12" s="25"/>
      <c r="G12" s="25"/>
      <c r="H12" s="25"/>
    </row>
    <row r="13" spans="4:8" ht="15.75">
      <c r="D13" s="21"/>
      <c r="E13" s="25"/>
      <c r="F13" s="25"/>
      <c r="G13" s="25"/>
      <c r="H13" s="25"/>
    </row>
    <row r="14" spans="4:8" ht="15.75">
      <c r="D14" s="21"/>
      <c r="E14" s="25"/>
      <c r="F14" s="25"/>
      <c r="G14" s="25"/>
      <c r="H14" s="25"/>
    </row>
    <row r="15" spans="4:8" ht="15.75">
      <c r="D15" s="21"/>
      <c r="E15" s="25"/>
      <c r="F15" s="25"/>
      <c r="G15" s="25"/>
      <c r="H15" s="25"/>
    </row>
    <row r="16" spans="4:6" ht="15.75">
      <c r="D16" s="21"/>
      <c r="E16" s="25"/>
      <c r="F16" s="25"/>
    </row>
    <row r="17" spans="5:6" ht="15.75">
      <c r="E17" s="25"/>
      <c r="F17" s="25"/>
    </row>
    <row r="18" spans="5:6" ht="15.75">
      <c r="E18" s="25"/>
      <c r="F18" s="25"/>
    </row>
    <row r="19" spans="5:6" ht="15.75">
      <c r="E19" s="25"/>
      <c r="F19" s="25"/>
    </row>
    <row r="20" spans="5:6" ht="15.75">
      <c r="E20" s="25"/>
      <c r="F20" s="25"/>
    </row>
    <row r="21" spans="5:6" ht="15.75">
      <c r="E21" s="25"/>
      <c r="F21" s="25"/>
    </row>
    <row r="22" spans="5:6" ht="15.75">
      <c r="E22" s="25"/>
      <c r="F22" s="25"/>
    </row>
    <row r="23" spans="5:6" ht="15.75">
      <c r="E23" s="25"/>
      <c r="F23" s="25"/>
    </row>
    <row r="24" spans="5:6" ht="15.75">
      <c r="E24" s="25"/>
      <c r="F24" s="25"/>
    </row>
    <row r="25" spans="5:6" ht="15.75">
      <c r="E25" s="25"/>
      <c r="F25" s="25"/>
    </row>
    <row r="26" spans="5:6" ht="15.75">
      <c r="E26" s="25"/>
      <c r="F26" s="25"/>
    </row>
  </sheetData>
  <sheetProtection/>
  <mergeCells count="9">
    <mergeCell ref="A7:B7"/>
    <mergeCell ref="A8:C8"/>
    <mergeCell ref="A12:B12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32</v>
      </c>
    </row>
    <row r="2" spans="1:7" ht="50.25" customHeight="1">
      <c r="A2" s="37" t="s">
        <v>25</v>
      </c>
      <c r="B2" s="37"/>
      <c r="C2" s="10">
        <v>1161594.04</v>
      </c>
      <c r="E2" s="12"/>
      <c r="F2" s="14"/>
      <c r="G2" s="14"/>
    </row>
    <row r="3" spans="1:3" ht="49.5" customHeight="1">
      <c r="A3" s="37" t="s">
        <v>33</v>
      </c>
      <c r="B3" s="37"/>
      <c r="C3" s="11">
        <v>405557.49</v>
      </c>
    </row>
    <row r="4" spans="1:3" ht="36" customHeight="1">
      <c r="A4" s="37" t="s">
        <v>34</v>
      </c>
      <c r="B4" s="37"/>
      <c r="C4" s="11">
        <v>187091.55000000002</v>
      </c>
    </row>
    <row r="5" spans="1:3" ht="30" customHeight="1">
      <c r="A5" s="37" t="s">
        <v>35</v>
      </c>
      <c r="B5" s="37"/>
      <c r="C5" s="10">
        <f>C3+C4</f>
        <v>592649.04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36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3" t="s">
        <v>37</v>
      </c>
      <c r="B10" s="34"/>
      <c r="C10" s="8">
        <f>C5-B9</f>
        <v>592649.04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39</v>
      </c>
    </row>
    <row r="2" spans="1:7" ht="50.25" customHeight="1">
      <c r="A2" s="37" t="s">
        <v>25</v>
      </c>
      <c r="B2" s="37"/>
      <c r="C2" s="10">
        <v>1376967.9300000002</v>
      </c>
      <c r="E2" s="12"/>
      <c r="F2" s="14"/>
      <c r="G2" s="14"/>
    </row>
    <row r="3" spans="1:3" ht="49.5" customHeight="1">
      <c r="A3" s="37" t="s">
        <v>44</v>
      </c>
      <c r="B3" s="37"/>
      <c r="C3" s="11">
        <v>592649.04</v>
      </c>
    </row>
    <row r="4" spans="1:3" ht="36" customHeight="1">
      <c r="A4" s="37" t="s">
        <v>40</v>
      </c>
      <c r="B4" s="37"/>
      <c r="C4" s="11">
        <v>215373.89</v>
      </c>
    </row>
    <row r="5" spans="1:3" ht="30" customHeight="1">
      <c r="A5" s="37" t="s">
        <v>43</v>
      </c>
      <c r="B5" s="37"/>
      <c r="C5" s="10">
        <f>C3+C4</f>
        <v>808022.93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4.5" customHeight="1">
      <c r="A8" s="13"/>
      <c r="B8" s="8"/>
      <c r="C8" s="6" t="s">
        <v>41</v>
      </c>
    </row>
    <row r="9" spans="1:3" ht="47.25">
      <c r="A9" s="7" t="s">
        <v>2</v>
      </c>
      <c r="B9" s="8">
        <f>SUM(B8:B8)</f>
        <v>0</v>
      </c>
      <c r="C9" s="9"/>
    </row>
    <row r="10" spans="1:3" ht="30.75" customHeight="1">
      <c r="A10" s="33" t="s">
        <v>42</v>
      </c>
      <c r="B10" s="34"/>
      <c r="C10" s="8">
        <f>C5-B9</f>
        <v>808022.93</v>
      </c>
    </row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C11" sqref="C11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47</v>
      </c>
    </row>
    <row r="2" spans="1:7" ht="50.25" customHeight="1">
      <c r="A2" s="37" t="s">
        <v>25</v>
      </c>
      <c r="B2" s="37"/>
      <c r="C2" s="10">
        <v>1701134.3599999999</v>
      </c>
      <c r="E2" s="12"/>
      <c r="F2" s="14"/>
      <c r="G2" s="14"/>
    </row>
    <row r="3" spans="1:3" ht="49.5" customHeight="1">
      <c r="A3" s="37" t="s">
        <v>48</v>
      </c>
      <c r="B3" s="37"/>
      <c r="C3" s="11">
        <v>808022.93</v>
      </c>
    </row>
    <row r="4" spans="1:3" ht="36" customHeight="1">
      <c r="A4" s="37" t="s">
        <v>49</v>
      </c>
      <c r="B4" s="37"/>
      <c r="C4" s="11">
        <v>324166.43</v>
      </c>
    </row>
    <row r="5" spans="1:3" ht="30" customHeight="1">
      <c r="A5" s="37" t="s">
        <v>50</v>
      </c>
      <c r="B5" s="37"/>
      <c r="C5" s="10">
        <f>C3+C4</f>
        <v>1132189.36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5">
        <v>42461</v>
      </c>
      <c r="B8" s="16">
        <v>149100</v>
      </c>
      <c r="C8" s="16" t="s">
        <v>19</v>
      </c>
    </row>
    <row r="9" spans="1:3" ht="31.5">
      <c r="A9" s="15">
        <v>42461</v>
      </c>
      <c r="B9" s="16">
        <v>149100</v>
      </c>
      <c r="C9" s="16" t="s">
        <v>45</v>
      </c>
    </row>
    <row r="10" spans="1:3" ht="31.5">
      <c r="A10" s="15">
        <v>42461</v>
      </c>
      <c r="B10" s="16">
        <v>194958</v>
      </c>
      <c r="C10" s="16" t="s">
        <v>46</v>
      </c>
    </row>
    <row r="11" spans="1:3" ht="31.5">
      <c r="A11" s="17">
        <v>42464</v>
      </c>
      <c r="B11" s="18">
        <v>116646</v>
      </c>
      <c r="C11" s="18" t="s">
        <v>17</v>
      </c>
    </row>
    <row r="12" spans="1:3" ht="47.25">
      <c r="A12" s="15">
        <v>42472</v>
      </c>
      <c r="B12" s="16">
        <v>25000</v>
      </c>
      <c r="C12" s="16" t="s">
        <v>52</v>
      </c>
    </row>
    <row r="13" spans="1:3" ht="47.25">
      <c r="A13" s="7" t="s">
        <v>2</v>
      </c>
      <c r="B13" s="8">
        <f>SUM(B8:B12)</f>
        <v>634804</v>
      </c>
      <c r="C13" s="7"/>
    </row>
    <row r="14" spans="1:3" ht="30.75" customHeight="1">
      <c r="A14" s="33" t="s">
        <v>51</v>
      </c>
      <c r="B14" s="34"/>
      <c r="C14" s="8">
        <f>C5-B13</f>
        <v>497385.3600000001</v>
      </c>
    </row>
  </sheetData>
  <sheetProtection/>
  <mergeCells count="7">
    <mergeCell ref="A14:B14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53</v>
      </c>
    </row>
    <row r="2" spans="1:7" ht="50.25" customHeight="1">
      <c r="A2" s="37" t="s">
        <v>25</v>
      </c>
      <c r="B2" s="37"/>
      <c r="C2" s="10">
        <v>1935538.88</v>
      </c>
      <c r="E2" s="12"/>
      <c r="F2" s="14"/>
      <c r="G2" s="14"/>
    </row>
    <row r="3" spans="1:3" ht="49.5" customHeight="1">
      <c r="A3" s="37" t="s">
        <v>54</v>
      </c>
      <c r="B3" s="37"/>
      <c r="C3" s="11">
        <v>497385.3600000001</v>
      </c>
    </row>
    <row r="4" spans="1:3" ht="36" customHeight="1">
      <c r="A4" s="37" t="s">
        <v>55</v>
      </c>
      <c r="B4" s="37"/>
      <c r="C4" s="11">
        <v>234404.52000000002</v>
      </c>
    </row>
    <row r="5" spans="1:3" ht="30" customHeight="1">
      <c r="A5" s="37" t="s">
        <v>57</v>
      </c>
      <c r="B5" s="37"/>
      <c r="C5" s="10">
        <f>C3+C4</f>
        <v>731789.8800000001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47.25">
      <c r="A8" s="19">
        <v>42513</v>
      </c>
      <c r="B8" s="20">
        <f>16550+28150</f>
        <v>44700</v>
      </c>
      <c r="C8" s="16" t="s">
        <v>58</v>
      </c>
    </row>
    <row r="9" spans="1:3" ht="31.5">
      <c r="A9" s="19">
        <v>42521</v>
      </c>
      <c r="B9" s="20">
        <v>304866</v>
      </c>
      <c r="C9" s="16" t="s">
        <v>59</v>
      </c>
    </row>
    <row r="10" spans="1:3" ht="47.25">
      <c r="A10" s="7" t="s">
        <v>2</v>
      </c>
      <c r="B10" s="8">
        <f>SUM(B8:B9)</f>
        <v>349566</v>
      </c>
      <c r="C10" s="7"/>
    </row>
    <row r="11" spans="1:3" ht="15.75">
      <c r="A11" s="33" t="s">
        <v>56</v>
      </c>
      <c r="B11" s="34"/>
      <c r="C11" s="8">
        <f>C5-B10</f>
        <v>382223.8800000001</v>
      </c>
    </row>
    <row r="12" ht="30.75" customHeight="1"/>
  </sheetData>
  <sheetProtection/>
  <mergeCells count="7">
    <mergeCell ref="A11:B11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0" sqref="C10"/>
    </sheetView>
  </sheetViews>
  <sheetFormatPr defaultColWidth="9.00390625" defaultRowHeight="15.75"/>
  <cols>
    <col min="1" max="1" width="15.375" style="1" customWidth="1"/>
    <col min="2" max="2" width="28.75390625" style="1" customWidth="1"/>
    <col min="3" max="3" width="47.00390625" style="1" customWidth="1"/>
    <col min="4" max="5" width="9.00390625" style="1" customWidth="1"/>
    <col min="6" max="7" width="11.125" style="1" bestFit="1" customWidth="1"/>
    <col min="8" max="16384" width="9.00390625" style="1" customWidth="1"/>
  </cols>
  <sheetData>
    <row r="1" spans="1:3" ht="65.25" customHeight="1">
      <c r="A1" s="36"/>
      <c r="B1" s="36"/>
      <c r="C1" s="2" t="s">
        <v>60</v>
      </c>
    </row>
    <row r="2" spans="1:7" ht="50.25" customHeight="1">
      <c r="A2" s="37" t="s">
        <v>25</v>
      </c>
      <c r="B2" s="37"/>
      <c r="C2" s="10">
        <v>2210729.24</v>
      </c>
      <c r="E2" s="12"/>
      <c r="F2" s="14"/>
      <c r="G2" s="14"/>
    </row>
    <row r="3" spans="1:3" ht="49.5" customHeight="1">
      <c r="A3" s="37" t="s">
        <v>61</v>
      </c>
      <c r="B3" s="37"/>
      <c r="C3" s="11">
        <v>382223.8800000001</v>
      </c>
    </row>
    <row r="4" spans="1:3" ht="36" customHeight="1">
      <c r="A4" s="37" t="s">
        <v>62</v>
      </c>
      <c r="B4" s="37"/>
      <c r="C4" s="11">
        <v>275180.36</v>
      </c>
    </row>
    <row r="5" spans="1:3" ht="30" customHeight="1">
      <c r="A5" s="37" t="s">
        <v>63</v>
      </c>
      <c r="B5" s="37"/>
      <c r="C5" s="10">
        <f>C3+C4</f>
        <v>657404.2400000001</v>
      </c>
    </row>
    <row r="6" spans="1:3" ht="30" customHeight="1">
      <c r="A6" s="35" t="s">
        <v>9</v>
      </c>
      <c r="B6" s="35"/>
      <c r="C6" s="35"/>
    </row>
    <row r="7" spans="1:3" ht="15.75">
      <c r="A7" s="3" t="s">
        <v>0</v>
      </c>
      <c r="B7" s="3" t="s">
        <v>3</v>
      </c>
      <c r="C7" s="3" t="s">
        <v>1</v>
      </c>
    </row>
    <row r="8" spans="1:3" ht="31.5">
      <c r="A8" s="19">
        <v>42531</v>
      </c>
      <c r="B8" s="20">
        <v>341490</v>
      </c>
      <c r="C8" s="16" t="s">
        <v>65</v>
      </c>
    </row>
    <row r="9" spans="1:3" ht="47.25">
      <c r="A9" s="7" t="s">
        <v>2</v>
      </c>
      <c r="B9" s="8">
        <f>SUM(B8:B8)</f>
        <v>341490</v>
      </c>
      <c r="C9" s="7"/>
    </row>
    <row r="10" spans="1:3" ht="15.75">
      <c r="A10" s="33" t="s">
        <v>64</v>
      </c>
      <c r="B10" s="34"/>
      <c r="C10" s="8">
        <f>C5-B9</f>
        <v>315914.2400000001</v>
      </c>
    </row>
    <row r="11" ht="30.75" customHeight="1"/>
  </sheetData>
  <sheetProtection/>
  <mergeCells count="7">
    <mergeCell ref="A10:B10"/>
    <mergeCell ref="A1:B1"/>
    <mergeCell ref="A2:B2"/>
    <mergeCell ref="A3:B3"/>
    <mergeCell ref="A4:B4"/>
    <mergeCell ref="A5:B5"/>
    <mergeCell ref="A6:C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sinara-group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Савинцева Ирина Александровна</dc:creator>
  <cp:keywords/>
  <dc:description/>
  <cp:lastModifiedBy>Савинцева Ирина Александровна</cp:lastModifiedBy>
  <cp:lastPrinted>2015-10-30T06:34:37Z</cp:lastPrinted>
  <dcterms:created xsi:type="dcterms:W3CDTF">2015-10-30T06:31:06Z</dcterms:created>
  <dcterms:modified xsi:type="dcterms:W3CDTF">2019-06-11T07:56:07Z</dcterms:modified>
  <cp:category/>
  <cp:version/>
  <cp:contentType/>
  <cp:contentStatus/>
</cp:coreProperties>
</file>